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5" windowWidth="12825" windowHeight="11760" tabRatio="937" activeTab="0"/>
  </bookViews>
  <sheets>
    <sheet name="Прилож №1" sheetId="1" r:id="rId1"/>
    <sheet name="таблица1" sheetId="2" r:id="rId2"/>
    <sheet name="таблица2" sheetId="3" r:id="rId3"/>
    <sheet name="таблица2 (2020 г.)" sheetId="4" r:id="rId4"/>
    <sheet name="таблица2 (2021 г.)" sheetId="5" r:id="rId5"/>
    <sheet name="таблица2.1" sheetId="6" r:id="rId6"/>
    <sheet name="Таблица3" sheetId="7" r:id="rId7"/>
    <sheet name="Таблица4" sheetId="8" r:id="rId8"/>
    <sheet name="расчет1" sheetId="9" r:id="rId9"/>
    <sheet name="расчет1.2" sheetId="10" r:id="rId10"/>
    <sheet name="расчет1.3" sheetId="11" r:id="rId11"/>
    <sheet name="расчет1.4" sheetId="12" r:id="rId12"/>
    <sheet name="расчет2" sheetId="13" r:id="rId13"/>
    <sheet name="расчет3" sheetId="14" r:id="rId14"/>
    <sheet name="расчет4" sheetId="15" r:id="rId15"/>
    <sheet name="расчет4.2" sheetId="16" r:id="rId16"/>
    <sheet name="расчет4.3" sheetId="17" r:id="rId17"/>
    <sheet name="расчет5" sheetId="18" r:id="rId18"/>
    <sheet name="расчет6" sheetId="19" r:id="rId19"/>
    <sheet name="расчет6.2" sheetId="20" r:id="rId20"/>
    <sheet name="расчет6.3" sheetId="21" r:id="rId21"/>
    <sheet name="расчет6.4" sheetId="22" r:id="rId22"/>
    <sheet name="расчет6.5" sheetId="23" r:id="rId23"/>
    <sheet name="расчет6.6" sheetId="24" r:id="rId24"/>
    <sheet name="расчет6.7" sheetId="25" r:id="rId25"/>
  </sheets>
  <definedNames>
    <definedName name="_xlnm.Print_Area" localSheetId="0">'Прилож №1'!$A$1:$L$82</definedName>
    <definedName name="_xlnm.Print_Area" localSheetId="9">'расчет1.2'!$A$1:$F$9</definedName>
    <definedName name="_xlnm.Print_Area" localSheetId="11">'расчет1.4'!$A$1:$D$32</definedName>
    <definedName name="_xlnm.Print_Area" localSheetId="12">'расчет2'!$A$1:$G$10</definedName>
    <definedName name="_xlnm.Print_Area" localSheetId="13">'расчет3'!$A$1:$G$9</definedName>
    <definedName name="_xlnm.Print_Area" localSheetId="14">'расчет4'!$A$1:$F$10</definedName>
    <definedName name="_xlnm.Print_Area" localSheetId="18">'расчет6'!$A$1:$F$20</definedName>
    <definedName name="_xlnm.Print_Area" localSheetId="19">'расчет6.2'!$A$1:$E$7</definedName>
    <definedName name="_xlnm.Print_Area" localSheetId="20">'расчет6.3'!$A$1:$F$23</definedName>
    <definedName name="_xlnm.Print_Area" localSheetId="21">'расчет6.4'!$A$1:$E$7</definedName>
    <definedName name="_xlnm.Print_Area" localSheetId="22">'расчет6.5'!$A$1:$E$25</definedName>
    <definedName name="_xlnm.Print_Area" localSheetId="23">'расчет6.6'!$A$1:$D$30</definedName>
    <definedName name="_xlnm.Print_Area" localSheetId="24">'расчет6.7'!$A$1:$E$55</definedName>
    <definedName name="_xlnm.Print_Area" localSheetId="1">'таблица1'!$A$1:$C$27</definedName>
    <definedName name="_xlnm.Print_Area" localSheetId="2">'таблица2'!$A$1:$I$61</definedName>
    <definedName name="_xlnm.Print_Area" localSheetId="3">'таблица2 (2020 г.)'!$A$1:$I$60</definedName>
    <definedName name="_xlnm.Print_Area" localSheetId="4">'таблица2 (2021 г.)'!$A$1:$I$61</definedName>
    <definedName name="_xlnm.Print_Area" localSheetId="7">'Таблица4'!$A$1:$C$47</definedName>
  </definedNames>
  <calcPr fullCalcOnLoad="1"/>
</workbook>
</file>

<file path=xl/sharedStrings.xml><?xml version="1.0" encoding="utf-8"?>
<sst xmlns="http://schemas.openxmlformats.org/spreadsheetml/2006/main" count="1500" uniqueCount="351">
  <si>
    <t>Наименование показателя</t>
  </si>
  <si>
    <t>в том числе:</t>
  </si>
  <si>
    <t>УТВЕРЖДАЮ</t>
  </si>
  <si>
    <t>из них:</t>
  </si>
  <si>
    <t>Остаток средств на начало года</t>
  </si>
  <si>
    <t>Доходы от штрафов, пеней, иных сумм принудительного изъятия</t>
  </si>
  <si>
    <t>Доходы от операций с активами</t>
  </si>
  <si>
    <t>Прочие доходы</t>
  </si>
  <si>
    <t xml:space="preserve"> </t>
  </si>
  <si>
    <t>№ п/п</t>
  </si>
  <si>
    <t>Код строки</t>
  </si>
  <si>
    <t>Год начала закупки</t>
  </si>
  <si>
    <t>на закупку товаров работ, услуг по году начала закупки:</t>
  </si>
  <si>
    <t>X</t>
  </si>
  <si>
    <t>Остаток средств на конец года</t>
  </si>
  <si>
    <t>Выбытие</t>
  </si>
  <si>
    <t>010</t>
  </si>
  <si>
    <t>020</t>
  </si>
  <si>
    <t>030</t>
  </si>
  <si>
    <t>040</t>
  </si>
  <si>
    <t>к Порядку составления и утверждения плана</t>
  </si>
  <si>
    <t>финансово-хозяйственной деятельности</t>
  </si>
  <si>
    <t>ПЛАН</t>
  </si>
  <si>
    <t>ФИНАНСОВО-ХОЗЯЙСТВЕННОЙ ДЕЯТЕЛЬНОСТИ</t>
  </si>
  <si>
    <t>КОДЫ</t>
  </si>
  <si>
    <t>Форма по КФД</t>
  </si>
  <si>
    <t>Дата</t>
  </si>
  <si>
    <t>Наименование муниципального учреждения:</t>
  </si>
  <si>
    <t>По ОКПО</t>
  </si>
  <si>
    <t>I. Сведения о деятельности муниципального бюджетного (автономного) учреждения</t>
  </si>
  <si>
    <t>1.1. Цели деятельности муниципального учреждения в соответствии с муниципальными правовыми актами органов местного самоуправления муниципального образования «Город Вологда» и уставом учреждения:</t>
  </si>
  <si>
    <t>формирование общей культуры, духовно-нравственного развития личности обучающихся, их адаптация к жизни в оюществе, создание основы для осознанного выбора и последующего освоения профессиональных образовательных программ, интеграция личности в национальную и мировую культуру, воспитание гражданственности, трудолюбия, уважения к правам и свободам человека, любви к окружающей природе, Родине, семье, формирование здорового образа жизни;</t>
  </si>
  <si>
    <t>формирование человека и гражданина, интегрированного в современное ему общество и нацеленного на совершенствование этого общества;</t>
  </si>
  <si>
    <t>осуществление обучения и воспитания в интересах личности, общества, государства, обеспечение охраны здоровья и создания благоприятных условий для разностороннего развития личности, в том числе возможности удовлетворения потребности обучающегося в самообразовании и получении дополнительного образования;</t>
  </si>
  <si>
    <t>обеспечение соответствия требованиям федеральных государственных образовательных стандартов основных общеобразовательных программ начального общего, основного общего, среднего (полного) общего образования, реализуемых Школой.</t>
  </si>
  <si>
    <t>1.2. Виды деятельности муниципального учреждения, относящиеся  к его основным видам деятельности в соответствии с уставом учреждения:</t>
  </si>
  <si>
    <t>реализация общеобразовательной программы основного общего образования ;</t>
  </si>
  <si>
    <t>реализация общеобразовательной программы среднего (полного) общего образования.</t>
  </si>
  <si>
    <t>1.3.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 за плату:</t>
  </si>
  <si>
    <t>Код по бюджетной классификации Российской Федерации</t>
  </si>
  <si>
    <t>всего</t>
  </si>
  <si>
    <t>Таблица № 1</t>
  </si>
  <si>
    <t>Показатели финансового состояния</t>
  </si>
  <si>
    <t>муниципального бюджетного (автономного) учреждения</t>
  </si>
  <si>
    <t>(последнюю отчетную дату)</t>
  </si>
  <si>
    <t> </t>
  </si>
  <si>
    <t>Сумма, руб.</t>
  </si>
  <si>
    <t>Нефинансовые активы, всего:</t>
  </si>
  <si>
    <t>Финансовые активы, всего:</t>
  </si>
  <si>
    <t>   иные финансовые инструменты</t>
  </si>
  <si>
    <t>   дебиторская задолженность по доходам</t>
  </si>
  <si>
    <t>   дебиторская задолженность по расходам</t>
  </si>
  <si>
    <t>Обязательства, всего:</t>
  </si>
  <si>
    <t>из них:                                                                                     недвижимое муниципальное имущество, всего:</t>
  </si>
  <si>
    <t>в том числе:                                                                               остаточная стоимость</t>
  </si>
  <si>
    <t>особо ценное движимое имущество, всего:</t>
  </si>
  <si>
    <t>из них:                                                                                        денежные средства учреждения, всего</t>
  </si>
  <si>
    <t>в том числе:                                                                               денежные средства учреждения на счетах</t>
  </si>
  <si>
    <t>денежные средства учреждения, размещенные на депозиты в кредитной организации</t>
  </si>
  <si>
    <t>из них:                                                                                        долговые обязательства</t>
  </si>
  <si>
    <t>кредиторская задолженность</t>
  </si>
  <si>
    <t>в том числе:                                                                                просроченная кредиторская задолженность</t>
  </si>
  <si>
    <t>Таблица № 2</t>
  </si>
  <si>
    <t>Показатели по поступлениям и выплатам</t>
  </si>
  <si>
    <t xml:space="preserve">Объем финансового обеспечения, руб. </t>
  </si>
  <si>
    <t>субсидии на финансовое обеспечение выполнения муниципального задания из бюджета города Вологды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</si>
  <si>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</si>
  <si>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</si>
  <si>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</si>
  <si>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</si>
  <si>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Х</t>
  </si>
  <si>
    <t>Поступления от доходов, всего:</t>
  </si>
  <si>
    <t>Доходы от собственности</t>
  </si>
  <si>
    <t>Доходы от оказания услуг, работ:</t>
  </si>
  <si>
    <t>субсидия на выполнение муниципального задания на оказание услуг (выполнение работ)</t>
  </si>
  <si>
    <t>поступления от оказания учреждением услуг (выполнения работ) относящихся в соответствии с уставом учреждения к его основным видам деятельности</t>
  </si>
  <si>
    <t>Безвозмездные поступления</t>
  </si>
  <si>
    <t xml:space="preserve">Иные субсидии, предоставленные из бюджета </t>
  </si>
  <si>
    <t>Выплаты по расходам, всего:</t>
  </si>
  <si>
    <t>Выплаты персоналу:</t>
  </si>
  <si>
    <t>Социальные и иные выплаты населению</t>
  </si>
  <si>
    <t>Капитальные вложения в объекты муниципальной собственности</t>
  </si>
  <si>
    <t>Иные бюджетные ассигнования</t>
  </si>
  <si>
    <t>Закупка товаров, работ, услуг для обеспечения муниципальных нужд</t>
  </si>
  <si>
    <t>Прочие расходы (кроме расходов на закупку товаров, работ, услуг)</t>
  </si>
  <si>
    <t xml:space="preserve">Источники финансирования дефицита средств </t>
  </si>
  <si>
    <t>Поступление финансовых активов, всего:</t>
  </si>
  <si>
    <t>из них: увеличение остатков средств</t>
  </si>
  <si>
    <t>прочие поступления</t>
  </si>
  <si>
    <t>Выбытие финансовых активов, всего:</t>
  </si>
  <si>
    <t>из них: уменьшение остатков средств</t>
  </si>
  <si>
    <t>прочие выбытия</t>
  </si>
  <si>
    <t>Сумма выплат по расходам на закупку товаров, работ и услуг, руб.</t>
  </si>
  <si>
    <t>всего на закупки</t>
  </si>
  <si>
    <t>на 2019 г. очередной финансовый год</t>
  </si>
  <si>
    <t>в соответствии с Федеральным законом от 5 апреля 2013 года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</si>
  <si>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года № 223-ФЗ "О закупках товаров, работ, услуг отдельными видами юридическихлиц"</t>
  </si>
  <si>
    <t>Выплаты по расходам на закупку товаров, работ, услуг          всего:</t>
  </si>
  <si>
    <t>в том числе:          на оплату контрактов заключенных до начала очередного финансового года:</t>
  </si>
  <si>
    <t>Таблица № 2.1</t>
  </si>
  <si>
    <t>Показатели выплат по расходам на закупку товаров, работ, услуг учреждения</t>
  </si>
  <si>
    <t>Таблица № 3</t>
  </si>
  <si>
    <t>Сведения о средствах, поступающих во временное распоряжение учреждения</t>
  </si>
  <si>
    <t>(очередной финансовый год)</t>
  </si>
  <si>
    <t>Поступления</t>
  </si>
  <si>
    <t>Таблица № 4</t>
  </si>
  <si>
    <t>Справочная информация</t>
  </si>
  <si>
    <t>Заместитель руководителя учреждения</t>
  </si>
  <si>
    <t>по финансово-экономическим вопросам</t>
  </si>
  <si>
    <t>Главный бухгалтер учреждения</t>
  </si>
  <si>
    <t xml:space="preserve">Руководитель муниципального учреждения*   </t>
  </si>
  <si>
    <r>
      <t xml:space="preserve">  </t>
    </r>
    <r>
      <rPr>
        <sz val="10"/>
        <color indexed="8"/>
        <rFont val="Times New Roman"/>
        <family val="1"/>
      </rPr>
      <t>(подпись)                            (расшифровка подписи)</t>
    </r>
  </si>
  <si>
    <t xml:space="preserve">(иное уполномоченное лицо по </t>
  </si>
  <si>
    <t xml:space="preserve">финансово-экономическим вопросам)     </t>
  </si>
  <si>
    <t>(иное уполномоченное лицо бухгалтерии)</t>
  </si>
  <si>
    <t xml:space="preserve">  __________                        Е.Г. Смирнова</t>
  </si>
  <si>
    <t xml:space="preserve">     (подпись)                          (расшифровка подписи)</t>
  </si>
  <si>
    <t xml:space="preserve">   </t>
  </si>
  <si>
    <t xml:space="preserve">Исполнитель                                          </t>
  </si>
  <si>
    <t>Согласовано**:</t>
  </si>
  <si>
    <t xml:space="preserve">Председатель наблюдательного совета             </t>
  </si>
  <si>
    <t>_________  ______________________</t>
  </si>
  <si>
    <r>
      <t xml:space="preserve">   </t>
    </r>
    <r>
      <rPr>
        <sz val="10"/>
        <color indexed="8"/>
        <rFont val="Times New Roman"/>
        <family val="1"/>
      </rPr>
      <t>(подпись)              (расшифровка подписи)</t>
    </r>
  </si>
  <si>
    <t>«__» _____________ 20__ г.</t>
  </si>
  <si>
    <r>
      <t>*</t>
    </r>
    <r>
      <rPr>
        <sz val="10"/>
        <color indexed="8"/>
        <rFont val="Courier New"/>
        <family val="3"/>
      </rPr>
      <t xml:space="preserve"> </t>
    </r>
    <r>
      <rPr>
        <sz val="10"/>
        <color indexed="8"/>
        <rFont val="Times New Roman"/>
        <family val="1"/>
      </rPr>
      <t>только для бюджетных учреждений;</t>
    </r>
  </si>
  <si>
    <t>** только для автономных учреждений</t>
  </si>
  <si>
    <t>Объем публичных обязательств, всего:</t>
  </si>
  <si>
    <t>Объем бюджетных инвестиций (в части переданных полномочий муниципального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</si>
  <si>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</si>
  <si>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Приложение № 2</t>
  </si>
  <si>
    <t>к Порядку</t>
  </si>
  <si>
    <t>составления и утверждения плана финансово-хозяйственной деятельности муниципальных бюджетных и автономных учреждений муниципального образования «Город Вологда»</t>
  </si>
  <si>
    <t>Расчеты (обоснования) к плану финансово-хозяйственной деятельности муниципального учреждения</t>
  </si>
  <si>
    <t>1. Расчеты (обоснования) выплат персоналу (строка 310)</t>
  </si>
  <si>
    <t>1.1. Расчеты (обоснования) расходов на оплату труда</t>
  </si>
  <si>
    <t>Должность, 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</si>
  <si>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</si>
  <si>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</si>
  <si>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</si>
  <si>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</si>
  <si>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t>Фонд оплаты труда в год, руб. (гр. 3 x гр. 4 x (1 + гр. 8 / 100) x гр. 9 x 12)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</si>
  <si>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</si>
  <si>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</si>
  <si>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</si>
  <si>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Итого:</t>
  </si>
  <si>
    <t>x</t>
  </si>
  <si>
    <t> 1.2. Расчеты (обоснования) выплат персоналу при направлении в служебные командировки </t>
  </si>
  <si>
    <t>Наименование расходов</t>
  </si>
  <si>
    <t>Средний размер выплаты на одного работника в день, руб.</t>
  </si>
  <si>
    <t>Количество работников, чел.</t>
  </si>
  <si>
    <t>Количество дней</t>
  </si>
  <si>
    <t>Сумма, руб. (гр. 3 x гр. 4 x гр. 5)</t>
  </si>
  <si>
    <t> 1.3. Расчеты (обоснования) выплат персоналу по уходу за ребенком 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</si>
  <si>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</si>
  <si>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</si>
  <si>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руб.</t>
  </si>
  <si>
    <t>   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 </t>
  </si>
  <si>
    <t>Наименование государственного внебюджетного фонда</t>
  </si>
  <si>
    <t>Размер базы для начисления страховых взносов, руб.</t>
  </si>
  <si>
    <t>Сумма взноса, руб.</t>
  </si>
  <si>
    <t>Страховые взносы в Пенсионный фонд Российской Федерации, всего</t>
  </si>
  <si>
    <t>по ставке 10,0%</t>
  </si>
  <si>
    <t>с применением пониженных тарифов взносов в Пенсионный фонд Российской Федерации для отдельных категорий плательщиков</t>
  </si>
  <si>
    <t>Страховые взносы в Фонд социального страхования Российской Федерации, всего</t>
  </si>
  <si>
    <t>с применением ставки взносов в Фонд социального страхования Российской Федерации по ставке 0,0%</t>
  </si>
  <si>
    <t>обязательное социальное страхование от несчастных случаев на производстве и профессиональных заболеваний по ставке 0,2%</t>
  </si>
  <si>
    <t>Страховые взносы в Федеральный фонд обязательного медицинского страхования, всего (по ставке 5,1%)</t>
  </si>
  <si>
    <t>2. Расчеты (обоснования) расходов на социальные и иные выплаты населению (строка 320)</t>
  </si>
  <si>
    <t>Размер одной выплаты, руб.</t>
  </si>
  <si>
    <t>Количество выплат в год</t>
  </si>
  <si>
    <t>Общая сумма выплат, руб. (гр. 3 x гр. 4)</t>
  </si>
  <si>
    <t>Сметная стоимость, руб.</t>
  </si>
  <si>
    <t>Количество объектов</t>
  </si>
  <si>
    <t>Общая сумма расходов, руб. (гр. 3 x гр. 4 / 100)</t>
  </si>
  <si>
    <t>х</t>
  </si>
  <si>
    <t>Налоговая база, руб.</t>
  </si>
  <si>
    <t>Ставка налога, %</t>
  </si>
  <si>
    <t>Сумма исчисленного налога, подлежащего уплате, руб. (гр. 3 x гр. 4 / 100)</t>
  </si>
  <si>
    <t>4.2. Расчеты (обоснования) расходов на исполнение судебных актов </t>
  </si>
  <si>
    <t>Размер одного судебного акта, руб.</t>
  </si>
  <si>
    <t>Количество судебных актов в год</t>
  </si>
  <si>
    <t>Общая сумма муниципальных гарантий, руб. (гр. 3 x гр. 4)</t>
  </si>
  <si>
    <t> 4.3. Расчеты (обоснования) расходов на исполнение муниципальных гарантий </t>
  </si>
  <si>
    <t>Размер одной муниципальной гарантии, руб.</t>
  </si>
  <si>
    <t>Количество муниципальных гарантий в год</t>
  </si>
  <si>
    <t>Общая сумма выплат, руб. (гр. 3 x гр. 4)</t>
  </si>
  <si>
    <t>Количество номеров</t>
  </si>
  <si>
    <t>Количество платежей в год</t>
  </si>
  <si>
    <t>Стоимость за единицу, руб.</t>
  </si>
  <si>
    <t>Количество услуг перевозки</t>
  </si>
  <si>
    <t>Цена услуги перевозки, руб.</t>
  </si>
  <si>
    <t>Сумма, руб. (гр. 3 x гр. 4)</t>
  </si>
  <si>
    <t>Размер потребления ресурсов</t>
  </si>
  <si>
    <t>Тариф (с учетом НДС), руб.</t>
  </si>
  <si>
    <t>Индексация, %</t>
  </si>
  <si>
    <t>Ставка арендной платы</t>
  </si>
  <si>
    <t>Стоимость с учетом НДС, руб.</t>
  </si>
  <si>
    <t>Количество работ (услуг)</t>
  </si>
  <si>
    <t>Количество договоров</t>
  </si>
  <si>
    <t>в том числе:                                                                                             по ставке 22,0%</t>
  </si>
  <si>
    <t>1.1</t>
  </si>
  <si>
    <t>1.2</t>
  </si>
  <si>
    <t>1.3</t>
  </si>
  <si>
    <t>в том числе:                                                                                            обязательное социальное страхование на случай временной нетрудоспособности и в связи с материнством по ставке 2,9%</t>
  </si>
  <si>
    <t>2.1</t>
  </si>
  <si>
    <t>2.2</t>
  </si>
  <si>
    <t>2.3</t>
  </si>
  <si>
    <t>2.4</t>
  </si>
  <si>
    <t>2.5</t>
  </si>
  <si>
    <t xml:space="preserve">обязательное социальное страхование от несчастных случаев на производстве и профессиональных заболеваний по ставке 0,_% </t>
  </si>
  <si>
    <t xml:space="preserve"> Расчеты (обоснования) к плану финансово-хозяйственной деятельности муниципального учреждения</t>
  </si>
  <si>
    <t>4.1. Расчеты (обоснования) расходов на уплату налогов, сборов и иных плажетей</t>
  </si>
  <si>
    <t>4. Расчеты (обоснования) расходов на иные бюджетные ассигнования (строка 340)</t>
  </si>
  <si>
    <t>Код видов расходов______________________________________                                                                                                                                         Источник финансового обеспечения_________________________</t>
  </si>
  <si>
    <t xml:space="preserve">3. Расчет (обоснование) расходов на капитальные вложения в объекты муниципальной собственности (строка 330)                       ________________________________________________________                                                  </t>
  </si>
  <si>
    <t>Код видов расходов ________________________________________________________                                                                                           Источник финансового обеспечения __________________________________________ </t>
  </si>
  <si>
    <t>Код видов расходов ________________________________________________________                                                                              Источник финансового обеспечения __________________________________________ </t>
  </si>
  <si>
    <t>5. Расчеты (обоснование) прочих расходов ( кроме расходов на закупку товаров, работ, услуг) (строка 360)</t>
  </si>
  <si>
    <t>6. Расчеты (обоснование) расходов на закупку товаров, работ, услуг (строка 350)</t>
  </si>
  <si>
    <t xml:space="preserve">6.2. Расчеты (обоснования) расходов на оплату транспортных услуг </t>
  </si>
  <si>
    <t xml:space="preserve">6.3. Расчеты (обоснования) расходов на оплату коммунальных услуг </t>
  </si>
  <si>
    <t>Сумма, руб.               (гр. 4 x гр. 5 х гр. 6)</t>
  </si>
  <si>
    <t xml:space="preserve">Количество </t>
  </si>
  <si>
    <t>6.4. Расчеты (обоснования) расходов на оплату аренды имущества</t>
  </si>
  <si>
    <t>6.5. Расчеты (обоснования) расходов на оплату работ, услуг по содержанию имущества</t>
  </si>
  <si>
    <t>Объем</t>
  </si>
  <si>
    <t>Стоимость работ (услуг), руб</t>
  </si>
  <si>
    <t xml:space="preserve">6.6. Расчеты (обоснования) расходов на оплату прочих работ, услуг </t>
  </si>
  <si>
    <t>Стоимость услуги, руб</t>
  </si>
  <si>
    <t>6.7. Расчеты (обоснования) расходов на приобретение основных средств, материальных запасов</t>
  </si>
  <si>
    <t>Средняя стоимость, руб</t>
  </si>
  <si>
    <t>Сумма, руб. (гр. 2 х гр. 3)</t>
  </si>
  <si>
    <t>__________                        Е.Г. Смирнова</t>
  </si>
  <si>
    <t xml:space="preserve">Заработная плата                               </t>
  </si>
  <si>
    <t xml:space="preserve">Прочие выплаты                                 </t>
  </si>
  <si>
    <t xml:space="preserve">Начисления на выплаты по оплате труда          </t>
  </si>
  <si>
    <t xml:space="preserve">Услуги связи                                   </t>
  </si>
  <si>
    <t xml:space="preserve">Транспортные услуги                            </t>
  </si>
  <si>
    <t xml:space="preserve">Коммунальные услуги                            </t>
  </si>
  <si>
    <t xml:space="preserve">Работы, услуги по содержанию имущества         </t>
  </si>
  <si>
    <t xml:space="preserve">Прочие работы, услуги                         </t>
  </si>
  <si>
    <t xml:space="preserve">Увеличение стоимости основных средств         </t>
  </si>
  <si>
    <t xml:space="preserve">Увеличение стоимости материальных запасов    </t>
  </si>
  <si>
    <t>Административно-управленческий персонал</t>
  </si>
  <si>
    <t>Прочий персонал</t>
  </si>
  <si>
    <t>6.1. Расчеты (обоснования) расходов на оплату услуг связи</t>
  </si>
  <si>
    <t>Услуги связи</t>
  </si>
  <si>
    <t>Интернет</t>
  </si>
  <si>
    <t>Передача электроэнергии</t>
  </si>
  <si>
    <t>Купля-продажа электроэнергии</t>
  </si>
  <si>
    <t>Теплоснабжение</t>
  </si>
  <si>
    <t>Водоотведение</t>
  </si>
  <si>
    <t>Отпуск воды, прием сточных вод</t>
  </si>
  <si>
    <t>Иные выплаты персоналу учреждений, за исключением фонда оплаты труда</t>
  </si>
  <si>
    <t>Вывоз ТБО</t>
  </si>
  <si>
    <t>Технический мониторинг АПС</t>
  </si>
  <si>
    <t>Техническое обслуживание АПС</t>
  </si>
  <si>
    <t>Дератизация</t>
  </si>
  <si>
    <t>Медицинский осмотр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</si>
  <si>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</si>
  <si>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</si>
  <si>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</si>
  <si>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Исполнение судебных актов Российской Федерации и мировых соглашений по возмещению вреда, причененного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</si>
  <si>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Оказание услуг по ведению бухгалтерского, налогового и статистического учета</t>
  </si>
  <si>
    <t>Педагогические работники</t>
  </si>
  <si>
    <t>Зарядка огнетушителей</t>
  </si>
  <si>
    <t>Приобретение аттестатов</t>
  </si>
  <si>
    <t>Утилизация ртутных ламп</t>
  </si>
  <si>
    <t>Приобретение лицензионных прав на программное обеспечение</t>
  </si>
  <si>
    <t>Кредиторская задолженнось</t>
  </si>
  <si>
    <t>Кредиторская задолженность</t>
  </si>
  <si>
    <t>Источник финансового обеспечения: субсидии на финансовое обеспечение выполнения муниципального задания из бюджета города Вологды, поступления от оказания услуг (выполнения работ) на платной основе и от иной приносящей доход деятельности</t>
  </si>
  <si>
    <t>Источник финансового обеспечения: субсидии на финансовое обеспечение выполнения муниципального задания из бюджета                                                                                       города Вологды, поступления от оказания услуг (выполнения работ) на платной основе и от иной приносящей доход деятельности</t>
  </si>
  <si>
    <t>Код видов расходов:   100</t>
  </si>
  <si>
    <t>Код видов расходов:  800</t>
  </si>
  <si>
    <t xml:space="preserve">Код видов расходов         244                                                                                                                                                                                                                   </t>
  </si>
  <si>
    <t>1.4. Общая балансовая стоимость недвижимого имущества муниципального учреждения на дату составления Плана 8 225 250,10 (в разрезе стоимости имущества, закрепленного собственником имущества за учреждением на праве оперативного управления; приобретенного учреждением за счет выделенных собственником имущества учреждения средств; приобретенного учреждением за счет доходов, полеченных от иной приносящей доход деятельности).</t>
  </si>
  <si>
    <t>8 225 250,10</t>
  </si>
  <si>
    <t>Измерение сопротивления изоляционной проводки</t>
  </si>
  <si>
    <t>Заправка картриджей</t>
  </si>
  <si>
    <t>Приложение №1</t>
  </si>
  <si>
    <t>муниципальных бюджетных и автономных</t>
  </si>
  <si>
    <t>учреждений муниципального образования</t>
  </si>
  <si>
    <t>"Город Вологда"</t>
  </si>
  <si>
    <t>функции и полномочия учредителя муниципального</t>
  </si>
  <si>
    <t>бюджетного учреждения, или должностность руководителя</t>
  </si>
  <si>
    <t>муниципального автономного учреждения</t>
  </si>
  <si>
    <r>
      <t>_______________________/ И</t>
    </r>
    <r>
      <rPr>
        <u val="single"/>
        <sz val="14"/>
        <rFont val="Arial Cyr"/>
        <family val="0"/>
      </rPr>
      <t>.Л.Гуляева</t>
    </r>
  </si>
  <si>
    <t>(подпись,</t>
  </si>
  <si>
    <t>расшифровка)</t>
  </si>
  <si>
    <t>"___"</t>
  </si>
  <si>
    <t>20____г.</t>
  </si>
  <si>
    <t>ПО ОКЕИ</t>
  </si>
  <si>
    <t xml:space="preserve">Муниципальное общеобразовательное учреждение </t>
  </si>
  <si>
    <t>ИНН/ КПП:</t>
  </si>
  <si>
    <t>Единица изремения: руб. (с точностью до второго десятичного знака)</t>
  </si>
  <si>
    <t>Код по реестру участников бюджетного процесса, а также юридических лиц,</t>
  </si>
  <si>
    <t>не являющихся участниками бюджетного процесса:</t>
  </si>
  <si>
    <t>_________________________________________________________</t>
  </si>
  <si>
    <t>Наименование органа, осуществляющего функции и полномочия учредителя:</t>
  </si>
  <si>
    <t>Управление образования Администрации города Вологды</t>
  </si>
  <si>
    <t>Адрес фактического местонахождения муниципального учреждения:</t>
  </si>
  <si>
    <t xml:space="preserve"> «Вечерняя (сменная) общеобразовательная школа № 1»</t>
  </si>
  <si>
    <t>3525080386/352501001</t>
  </si>
  <si>
    <t>___________                   Л.Н. Гусева</t>
  </si>
  <si>
    <t>160000, Вологодская область, г. Вологда, ул.Орлова, д.1</t>
  </si>
  <si>
    <t>Установка системы видеонаблюдения</t>
  </si>
  <si>
    <t xml:space="preserve">Начальник Управления образования Администрации </t>
  </si>
  <si>
    <t xml:space="preserve">города Вологды </t>
  </si>
  <si>
    <t>на 2020 г. очередной финансовый год</t>
  </si>
  <si>
    <t>1.5. Общая балансовая стоимость движимого имущества муниципального учреждения на дату составления Плана 3104066,14 , в том числе балансовая стоимость особо ценного движимого имущества 142000,00.</t>
  </si>
  <si>
    <t xml:space="preserve">на 2019 г. </t>
  </si>
  <si>
    <t xml:space="preserve">на 2020 г. </t>
  </si>
  <si>
    <t>Итого</t>
  </si>
  <si>
    <t>СУБСИДИЯ НА ФИНАНСОВОЕ ОБЕСПЕЧЕНИЕ ВЫПОЛНЕНИЯ ГОСУДАРСТВЕННОГО (МУНИЦИПАЛЬНОГО) ЗАДАНИЯ ИЗ МЕСТНОГО БЮДЖЕТА</t>
  </si>
  <si>
    <t>ДОХОДЫ ВНЕБЮДЖЕТНЫХ СРЕДСТВ ОТ ОКАЗАНИЯ УСЛУГ</t>
  </si>
  <si>
    <t xml:space="preserve">Услуги связи </t>
  </si>
  <si>
    <t>Услуги по техническому обслуживанию и эксплуатации ТСО</t>
  </si>
  <si>
    <t>Дератизация и дезинсекция</t>
  </si>
  <si>
    <t>Услуги по вывозу мусора ( ТБО)</t>
  </si>
  <si>
    <t>Услуги по ремонту оборудования</t>
  </si>
  <si>
    <t>ОГМ</t>
  </si>
  <si>
    <t>Услуги и ГПХ</t>
  </si>
  <si>
    <t>Поверка оборудования,калибровка,заправка катриджа</t>
  </si>
  <si>
    <t>Разработка проекта</t>
  </si>
  <si>
    <t>Подключение "Электронный магазин"</t>
  </si>
  <si>
    <t>Электронная подпись</t>
  </si>
  <si>
    <t xml:space="preserve">   (подпись)              (расшифровка подписи)</t>
  </si>
  <si>
    <r>
      <t>*</t>
    </r>
    <r>
      <rPr>
        <sz val="9"/>
        <color indexed="8"/>
        <rFont val="Courier New"/>
        <family val="3"/>
      </rPr>
      <t xml:space="preserve"> </t>
    </r>
    <r>
      <rPr>
        <sz val="9"/>
        <color indexed="8"/>
        <rFont val="Times New Roman"/>
        <family val="1"/>
      </rPr>
      <t>только для бюджетных учреждений;</t>
    </r>
  </si>
  <si>
    <t>Услуги по кадастровой оценке</t>
  </si>
  <si>
    <t>Статья 310</t>
  </si>
  <si>
    <t>Статья 340</t>
  </si>
  <si>
    <t>___________                   И.Н. Юдина</t>
  </si>
  <si>
    <t>___________                   И.С.Лапшина</t>
  </si>
  <si>
    <t>тел.54-51-85</t>
  </si>
  <si>
    <r>
      <t>НА 20</t>
    </r>
    <r>
      <rPr>
        <u val="single"/>
        <sz val="14"/>
        <rFont val="Arial Cyr"/>
        <family val="0"/>
      </rPr>
      <t>19</t>
    </r>
    <r>
      <rPr>
        <sz val="14"/>
        <rFont val="Arial Cyr"/>
        <family val="0"/>
      </rPr>
      <t xml:space="preserve"> ГОД И ПЛАНОВЫЙ ПЕРИОД </t>
    </r>
    <r>
      <rPr>
        <u val="single"/>
        <sz val="14"/>
        <rFont val="Arial Cyr"/>
        <family val="0"/>
      </rPr>
      <t>2020-2021</t>
    </r>
    <r>
      <rPr>
        <sz val="14"/>
        <rFont val="Arial Cyr"/>
        <family val="0"/>
      </rPr>
      <t xml:space="preserve"> годы</t>
    </r>
  </si>
  <si>
    <t>на 1 января 2019 г.</t>
  </si>
  <si>
    <t xml:space="preserve">на 2021 г. </t>
  </si>
  <si>
    <t>на 2019 г.</t>
  </si>
  <si>
    <t>на 2021 г. очередной финансовый год</t>
  </si>
  <si>
    <t>кредиторка</t>
  </si>
  <si>
    <t xml:space="preserve">новые договоры </t>
  </si>
  <si>
    <t>Приобретение основных средств</t>
  </si>
  <si>
    <t>Приобретение материальных запасов</t>
  </si>
  <si>
    <t>Охрана</t>
  </si>
  <si>
    <t>Курсы (охрана труда, пожарная безопасность, первая помощь, повышение квалификации, гигиеническое обучение)</t>
  </si>
  <si>
    <t>ДОХОДЫ ВНЕБЮДЖЕТНЫХ СРЕДСТВ ОТ ОКАЗАНИЯ УСЛУГ (компенсация за коммунальные услуги)</t>
  </si>
  <si>
    <t>Техническое обслуживание и эксплуатация КТС</t>
  </si>
  <si>
    <t>Проект</t>
  </si>
  <si>
    <r>
      <t>"26"  декабря</t>
    </r>
    <r>
      <rPr>
        <u val="single"/>
        <sz val="14"/>
        <rFont val="Arial Cyr"/>
        <family val="0"/>
      </rPr>
      <t xml:space="preserve">  2018г.</t>
    </r>
  </si>
  <si>
    <t>«26» декабря 2018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</si>
</sst>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  <numFmt numFmtId="165" formatCode="#,##0.00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ourier New"/>
      <family val="3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9.95"/>
      <color indexed="8"/>
      <name val="Times New Roman"/>
      <family val="1"/>
    </font>
    <font>
      <u val="single"/>
      <sz val="13"/>
      <color indexed="9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2"/>
    </font>
    <font>
      <sz val="14"/>
      <name val="Arial Cyr"/>
      <family val="0"/>
    </font>
    <font>
      <u val="single"/>
      <sz val="14"/>
      <name val="Arial Cyr"/>
      <family val="0"/>
    </font>
    <font>
      <sz val="13"/>
      <name val="Arial Cyr"/>
      <family val="0"/>
    </font>
    <font>
      <b/>
      <sz val="13"/>
      <name val="Times New Roman"/>
      <family val="1"/>
    </font>
    <font>
      <sz val="9"/>
      <color indexed="8"/>
      <name val="Times New Roman"/>
      <family val="1"/>
    </font>
    <font>
      <sz val="9"/>
      <name val="Arial Cyr"/>
      <family val="0"/>
    </font>
    <font>
      <sz val="11"/>
      <color indexed="8"/>
      <name val="Times New Roman"/>
      <family val="1"/>
    </font>
    <font>
      <sz val="11"/>
      <name val="Arial Cyr"/>
      <family val="0"/>
    </font>
    <font>
      <sz val="9"/>
      <color indexed="8"/>
      <name val="Courier New"/>
      <family val="3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/>
      <bottom style="thin"/>
    </border>
    <border>
      <left style="thin"/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 style="medium"/>
      <right style="medium"/>
      <top style="thin"/>
      <bottom style="thin"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/>
      <right/>
      <top/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1" applyNumberFormat="0" applyAlignment="0" applyProtection="0"/>
    <xf numFmtId="0" fontId="7" fillId="27" borderId="2" applyNumberFormat="0" applyAlignment="0" applyProtection="0"/>
    <xf numFmtId="0" fontId="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8" borderId="7" applyNumberFormat="0" applyAlignment="0" applyProtection="0"/>
    <xf numFmtId="0" fontId="14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31" fillId="0" borderId="0">
      <alignment/>
      <protection/>
    </xf>
    <xf numFmtId="0" fontId="16" fillId="30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32" borderId="0" applyNumberFormat="0" applyBorder="0" applyAlignment="0" applyProtection="0"/>
  </cellStyleXfs>
  <cellXfs count="38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0" fillId="33" borderId="0" xfId="0" applyFill="1" applyAlignment="1">
      <alignment/>
    </xf>
    <xf numFmtId="0" fontId="0" fillId="0" borderId="0" xfId="0" applyBorder="1" applyAlignment="1">
      <alignment horizontal="center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justify"/>
    </xf>
    <xf numFmtId="0" fontId="23" fillId="0" borderId="10" xfId="0" applyFont="1" applyBorder="1" applyAlignment="1">
      <alignment horizontal="center" vertical="top"/>
    </xf>
    <xf numFmtId="0" fontId="23" fillId="0" borderId="11" xfId="0" applyFont="1" applyBorder="1" applyAlignment="1">
      <alignment horizontal="center" vertical="top"/>
    </xf>
    <xf numFmtId="0" fontId="23" fillId="0" borderId="10" xfId="0" applyFont="1" applyBorder="1" applyAlignment="1">
      <alignment horizontal="justify" vertical="top"/>
    </xf>
    <xf numFmtId="0" fontId="23" fillId="0" borderId="11" xfId="0" applyFont="1" applyBorder="1" applyAlignment="1">
      <alignment vertical="top"/>
    </xf>
    <xf numFmtId="0" fontId="23" fillId="0" borderId="1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vertical="top"/>
    </xf>
    <xf numFmtId="0" fontId="23" fillId="0" borderId="10" xfId="0" applyFont="1" applyBorder="1" applyAlignment="1">
      <alignment vertical="top" wrapText="1"/>
    </xf>
    <xf numFmtId="0" fontId="23" fillId="0" borderId="12" xfId="0" applyFont="1" applyBorder="1" applyAlignment="1">
      <alignment vertical="top" wrapText="1"/>
    </xf>
    <xf numFmtId="0" fontId="23" fillId="0" borderId="13" xfId="0" applyFont="1" applyBorder="1" applyAlignment="1">
      <alignment horizontal="center" vertical="top"/>
    </xf>
    <xf numFmtId="0" fontId="23" fillId="0" borderId="14" xfId="0" applyFont="1" applyBorder="1" applyAlignment="1">
      <alignment horizontal="center" vertical="top"/>
    </xf>
    <xf numFmtId="0" fontId="23" fillId="0" borderId="11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3" fillId="0" borderId="16" xfId="0" applyFont="1" applyFill="1" applyBorder="1" applyAlignment="1">
      <alignment horizontal="center" vertical="top"/>
    </xf>
    <xf numFmtId="0" fontId="23" fillId="0" borderId="17" xfId="0" applyFont="1" applyFill="1" applyBorder="1" applyAlignment="1">
      <alignment horizontal="center" vertical="top"/>
    </xf>
    <xf numFmtId="0" fontId="23" fillId="0" borderId="18" xfId="0" applyFont="1" applyFill="1" applyBorder="1" applyAlignment="1">
      <alignment horizontal="center" vertical="top"/>
    </xf>
    <xf numFmtId="0" fontId="0" fillId="0" borderId="19" xfId="0" applyBorder="1" applyAlignment="1">
      <alignment/>
    </xf>
    <xf numFmtId="0" fontId="23" fillId="0" borderId="19" xfId="0" applyFont="1" applyBorder="1" applyAlignment="1">
      <alignment horizontal="center" vertical="top"/>
    </xf>
    <xf numFmtId="0" fontId="23" fillId="0" borderId="19" xfId="0" applyFont="1" applyBorder="1" applyAlignment="1">
      <alignment vertical="top" wrapText="1"/>
    </xf>
    <xf numFmtId="49" fontId="23" fillId="0" borderId="10" xfId="0" applyNumberFormat="1" applyFont="1" applyBorder="1" applyAlignment="1">
      <alignment horizontal="center" vertical="top"/>
    </xf>
    <xf numFmtId="0" fontId="23" fillId="0" borderId="19" xfId="0" applyFont="1" applyBorder="1" applyAlignment="1">
      <alignment vertical="top"/>
    </xf>
    <xf numFmtId="49" fontId="23" fillId="0" borderId="10" xfId="0" applyNumberFormat="1" applyFont="1" applyBorder="1" applyAlignment="1">
      <alignment horizontal="center" vertical="top" wrapText="1"/>
    </xf>
    <xf numFmtId="49" fontId="23" fillId="0" borderId="19" xfId="0" applyNumberFormat="1" applyFont="1" applyBorder="1" applyAlignment="1">
      <alignment horizontal="center" vertical="top" wrapText="1"/>
    </xf>
    <xf numFmtId="0" fontId="27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3" fillId="0" borderId="19" xfId="0" applyFont="1" applyBorder="1" applyAlignment="1">
      <alignment horizontal="justify" vertical="top"/>
    </xf>
    <xf numFmtId="0" fontId="23" fillId="0" borderId="10" xfId="0" applyFont="1" applyBorder="1" applyAlignment="1">
      <alignment horizontal="center" vertical="top" wrapText="1"/>
    </xf>
    <xf numFmtId="0" fontId="23" fillId="0" borderId="0" xfId="0" applyFont="1" applyAlignment="1">
      <alignment horizontal="left" vertical="center"/>
    </xf>
    <xf numFmtId="0" fontId="28" fillId="0" borderId="0" xfId="0" applyFont="1" applyAlignment="1">
      <alignment/>
    </xf>
    <xf numFmtId="0" fontId="29" fillId="0" borderId="0" xfId="0" applyFont="1" applyAlignment="1">
      <alignment horizontal="center"/>
    </xf>
    <xf numFmtId="0" fontId="30" fillId="0" borderId="20" xfId="0" applyFont="1" applyBorder="1" applyAlignment="1">
      <alignment horizontal="center" vertical="top"/>
    </xf>
    <xf numFmtId="0" fontId="23" fillId="0" borderId="14" xfId="0" applyFont="1" applyBorder="1" applyAlignment="1">
      <alignment horizontal="right" vertical="top"/>
    </xf>
    <xf numFmtId="0" fontId="23" fillId="0" borderId="21" xfId="0" applyFont="1" applyBorder="1" applyAlignment="1">
      <alignment horizontal="center" vertical="top"/>
    </xf>
    <xf numFmtId="0" fontId="30" fillId="0" borderId="11" xfId="0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0" fillId="0" borderId="20" xfId="0" applyFont="1" applyBorder="1" applyAlignment="1">
      <alignment horizontal="right" vertical="top"/>
    </xf>
    <xf numFmtId="0" fontId="23" fillId="0" borderId="20" xfId="0" applyFont="1" applyBorder="1" applyAlignment="1">
      <alignment horizontal="center" vertical="top"/>
    </xf>
    <xf numFmtId="0" fontId="30" fillId="0" borderId="0" xfId="0" applyFont="1" applyBorder="1" applyAlignment="1">
      <alignment horizontal="center" vertical="top" wrapText="1"/>
    </xf>
    <xf numFmtId="0" fontId="30" fillId="0" borderId="19" xfId="0" applyFont="1" applyBorder="1" applyAlignment="1">
      <alignment horizontal="center" vertical="top"/>
    </xf>
    <xf numFmtId="0" fontId="23" fillId="0" borderId="20" xfId="0" applyFont="1" applyBorder="1" applyAlignment="1">
      <alignment horizontal="right" vertical="top"/>
    </xf>
    <xf numFmtId="0" fontId="0" fillId="0" borderId="0" xfId="0" applyBorder="1" applyAlignment="1">
      <alignment wrapText="1"/>
    </xf>
    <xf numFmtId="0" fontId="23" fillId="0" borderId="0" xfId="0" applyFont="1" applyBorder="1" applyAlignment="1">
      <alignment horizontal="justify" wrapText="1"/>
    </xf>
    <xf numFmtId="0" fontId="0" fillId="0" borderId="0" xfId="0" applyAlignment="1">
      <alignment wrapText="1"/>
    </xf>
    <xf numFmtId="0" fontId="23" fillId="0" borderId="0" xfId="0" applyFont="1" applyBorder="1" applyAlignment="1">
      <alignment horizontal="justify"/>
    </xf>
    <xf numFmtId="0" fontId="30" fillId="0" borderId="0" xfId="0" applyFont="1" applyBorder="1" applyAlignment="1">
      <alignment horizontal="right" vertical="top"/>
    </xf>
    <xf numFmtId="0" fontId="30" fillId="0" borderId="0" xfId="0" applyFont="1" applyBorder="1" applyAlignment="1">
      <alignment horizontal="center" vertical="top"/>
    </xf>
    <xf numFmtId="0" fontId="23" fillId="0" borderId="0" xfId="0" applyFont="1" applyBorder="1" applyAlignment="1">
      <alignment horizontal="center" vertical="top"/>
    </xf>
    <xf numFmtId="0" fontId="23" fillId="0" borderId="0" xfId="0" applyFont="1" applyAlignment="1">
      <alignment horizontal="justify" wrapText="1"/>
    </xf>
    <xf numFmtId="0" fontId="2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26" fillId="0" borderId="0" xfId="0" applyFont="1" applyAlignment="1">
      <alignment horizontal="left"/>
    </xf>
    <xf numFmtId="0" fontId="23" fillId="0" borderId="22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/>
    </xf>
    <xf numFmtId="0" fontId="23" fillId="0" borderId="23" xfId="0" applyFont="1" applyBorder="1" applyAlignment="1">
      <alignment horizontal="center" vertical="top"/>
    </xf>
    <xf numFmtId="4" fontId="23" fillId="0" borderId="10" xfId="0" applyNumberFormat="1" applyFont="1" applyBorder="1" applyAlignment="1">
      <alignment horizontal="center" vertical="top"/>
    </xf>
    <xf numFmtId="4" fontId="23" fillId="0" borderId="11" xfId="0" applyNumberFormat="1" applyFont="1" applyBorder="1" applyAlignment="1">
      <alignment horizontal="center" vertical="top"/>
    </xf>
    <xf numFmtId="4" fontId="23" fillId="0" borderId="11" xfId="0" applyNumberFormat="1" applyFont="1" applyBorder="1" applyAlignment="1">
      <alignment vertical="top"/>
    </xf>
    <xf numFmtId="0" fontId="23" fillId="33" borderId="19" xfId="0" applyFont="1" applyFill="1" applyBorder="1" applyAlignment="1">
      <alignment horizontal="justify" vertical="center" wrapText="1"/>
    </xf>
    <xf numFmtId="0" fontId="23" fillId="33" borderId="19" xfId="0" applyFont="1" applyFill="1" applyBorder="1" applyAlignment="1">
      <alignment vertical="center" wrapText="1"/>
    </xf>
    <xf numFmtId="0" fontId="23" fillId="33" borderId="24" xfId="0" applyFont="1" applyFill="1" applyBorder="1" applyAlignment="1">
      <alignment horizontal="justify" vertical="center" wrapText="1"/>
    </xf>
    <xf numFmtId="4" fontId="23" fillId="0" borderId="19" xfId="0" applyNumberFormat="1" applyFont="1" applyBorder="1" applyAlignment="1">
      <alignment vertical="top"/>
    </xf>
    <xf numFmtId="0" fontId="30" fillId="0" borderId="25" xfId="0" applyFont="1" applyBorder="1" applyAlignment="1">
      <alignment horizontal="center" vertical="top" wrapText="1"/>
    </xf>
    <xf numFmtId="0" fontId="30" fillId="0" borderId="24" xfId="0" applyFont="1" applyBorder="1" applyAlignment="1">
      <alignment horizontal="center" vertical="top"/>
    </xf>
    <xf numFmtId="0" fontId="30" fillId="0" borderId="13" xfId="0" applyFont="1" applyBorder="1" applyAlignment="1">
      <alignment horizontal="center" vertical="top" wrapText="1"/>
    </xf>
    <xf numFmtId="0" fontId="30" fillId="0" borderId="20" xfId="0" applyFont="1" applyBorder="1" applyAlignment="1">
      <alignment horizontal="center" vertical="top" wrapText="1"/>
    </xf>
    <xf numFmtId="0" fontId="30" fillId="0" borderId="19" xfId="0" applyFont="1" applyBorder="1" applyAlignment="1">
      <alignment horizontal="center" vertical="top" wrapText="1"/>
    </xf>
    <xf numFmtId="4" fontId="30" fillId="0" borderId="19" xfId="0" applyNumberFormat="1" applyFont="1" applyBorder="1" applyAlignment="1">
      <alignment horizontal="center" vertical="top" wrapText="1"/>
    </xf>
    <xf numFmtId="4" fontId="23" fillId="0" borderId="21" xfId="0" applyNumberFormat="1" applyFont="1" applyBorder="1" applyAlignment="1">
      <alignment horizontal="center" vertical="top"/>
    </xf>
    <xf numFmtId="2" fontId="23" fillId="0" borderId="10" xfId="0" applyNumberFormat="1" applyFont="1" applyBorder="1" applyAlignment="1">
      <alignment horizontal="center" vertical="top" wrapText="1"/>
    </xf>
    <xf numFmtId="164" fontId="23" fillId="0" borderId="11" xfId="0" applyNumberFormat="1" applyFont="1" applyBorder="1" applyAlignment="1">
      <alignment horizontal="center" vertical="top"/>
    </xf>
    <xf numFmtId="165" fontId="23" fillId="0" borderId="10" xfId="0" applyNumberFormat="1" applyFont="1" applyBorder="1" applyAlignment="1">
      <alignment horizontal="center" vertical="top"/>
    </xf>
    <xf numFmtId="4" fontId="23" fillId="0" borderId="22" xfId="0" applyNumberFormat="1" applyFont="1" applyBorder="1" applyAlignment="1">
      <alignment horizontal="center" vertical="top"/>
    </xf>
    <xf numFmtId="10" fontId="23" fillId="0" borderId="10" xfId="0" applyNumberFormat="1" applyFont="1" applyBorder="1" applyAlignment="1">
      <alignment horizontal="center" vertical="top" wrapText="1"/>
    </xf>
    <xf numFmtId="4" fontId="23" fillId="0" borderId="11" xfId="0" applyNumberFormat="1" applyFont="1" applyBorder="1" applyAlignment="1">
      <alignment horizontal="center" vertical="top" wrapText="1"/>
    </xf>
    <xf numFmtId="0" fontId="30" fillId="0" borderId="26" xfId="0" applyFont="1" applyBorder="1" applyAlignment="1">
      <alignment horizontal="center" vertical="top"/>
    </xf>
    <xf numFmtId="10" fontId="23" fillId="0" borderId="10" xfId="0" applyNumberFormat="1" applyFont="1" applyBorder="1" applyAlignment="1">
      <alignment horizontal="center" vertical="top"/>
    </xf>
    <xf numFmtId="0" fontId="23" fillId="0" borderId="26" xfId="0" applyFont="1" applyBorder="1" applyAlignment="1">
      <alignment horizontal="center" vertical="top"/>
    </xf>
    <xf numFmtId="10" fontId="23" fillId="0" borderId="19" xfId="0" applyNumberFormat="1" applyFont="1" applyBorder="1" applyAlignment="1">
      <alignment horizontal="center" vertical="top"/>
    </xf>
    <xf numFmtId="4" fontId="23" fillId="33" borderId="10" xfId="0" applyNumberFormat="1" applyFont="1" applyFill="1" applyBorder="1" applyAlignment="1">
      <alignment vertical="top"/>
    </xf>
    <xf numFmtId="0" fontId="23" fillId="33" borderId="0" xfId="0" applyFont="1" applyFill="1" applyAlignment="1">
      <alignment horizontal="right"/>
    </xf>
    <xf numFmtId="0" fontId="4" fillId="33" borderId="0" xfId="0" applyFont="1" applyFill="1" applyAlignment="1">
      <alignment/>
    </xf>
    <xf numFmtId="0" fontId="23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23" fillId="33" borderId="0" xfId="0" applyFont="1" applyFill="1" applyAlignment="1">
      <alignment horizontal="justify"/>
    </xf>
    <xf numFmtId="0" fontId="23" fillId="33" borderId="11" xfId="0" applyFont="1" applyFill="1" applyBorder="1" applyAlignment="1">
      <alignment horizontal="center" vertical="top" wrapText="1"/>
    </xf>
    <xf numFmtId="0" fontId="23" fillId="33" borderId="10" xfId="0" applyFont="1" applyFill="1" applyBorder="1" applyAlignment="1">
      <alignment horizontal="center" vertical="top"/>
    </xf>
    <xf numFmtId="0" fontId="23" fillId="33" borderId="20" xfId="0" applyFont="1" applyFill="1" applyBorder="1" applyAlignment="1">
      <alignment horizontal="center" vertical="top"/>
    </xf>
    <xf numFmtId="0" fontId="4" fillId="33" borderId="0" xfId="0" applyFont="1" applyFill="1" applyAlignment="1">
      <alignment horizontal="center"/>
    </xf>
    <xf numFmtId="0" fontId="23" fillId="33" borderId="13" xfId="0" applyFont="1" applyFill="1" applyBorder="1" applyAlignment="1">
      <alignment horizontal="center" vertical="top"/>
    </xf>
    <xf numFmtId="0" fontId="23" fillId="33" borderId="19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/>
    </xf>
    <xf numFmtId="0" fontId="23" fillId="33" borderId="10" xfId="0" applyFont="1" applyFill="1" applyBorder="1" applyAlignment="1">
      <alignment vertical="top" wrapText="1"/>
    </xf>
    <xf numFmtId="4" fontId="23" fillId="33" borderId="10" xfId="0" applyNumberFormat="1" applyFont="1" applyFill="1" applyBorder="1" applyAlignment="1" applyProtection="1">
      <alignment horizontal="center" vertical="top"/>
      <protection locked="0"/>
    </xf>
    <xf numFmtId="4" fontId="23" fillId="33" borderId="10" xfId="0" applyNumberFormat="1" applyFont="1" applyFill="1" applyBorder="1" applyAlignment="1">
      <alignment horizontal="center" vertical="top"/>
    </xf>
    <xf numFmtId="4" fontId="23" fillId="33" borderId="19" xfId="0" applyNumberFormat="1" applyFont="1" applyFill="1" applyBorder="1" applyAlignment="1">
      <alignment horizontal="center" vertical="top"/>
    </xf>
    <xf numFmtId="4" fontId="23" fillId="33" borderId="25" xfId="0" applyNumberFormat="1" applyFont="1" applyFill="1" applyBorder="1" applyAlignment="1">
      <alignment horizontal="center" vertical="top"/>
    </xf>
    <xf numFmtId="0" fontId="23" fillId="33" borderId="10" xfId="0" applyFont="1" applyFill="1" applyBorder="1" applyAlignment="1">
      <alignment vertical="top"/>
    </xf>
    <xf numFmtId="0" fontId="23" fillId="33" borderId="11" xfId="0" applyFont="1" applyFill="1" applyBorder="1" applyAlignment="1">
      <alignment horizontal="center" vertical="top"/>
    </xf>
    <xf numFmtId="4" fontId="23" fillId="33" borderId="11" xfId="0" applyNumberFormat="1" applyFont="1" applyFill="1" applyBorder="1" applyAlignment="1">
      <alignment horizontal="center" vertical="top"/>
    </xf>
    <xf numFmtId="0" fontId="22" fillId="33" borderId="0" xfId="0" applyFont="1" applyFill="1" applyAlignment="1">
      <alignment/>
    </xf>
    <xf numFmtId="0" fontId="23" fillId="33" borderId="19" xfId="0" applyFont="1" applyFill="1" applyBorder="1" applyAlignment="1">
      <alignment vertical="top"/>
    </xf>
    <xf numFmtId="0" fontId="23" fillId="33" borderId="20" xfId="0" applyFont="1" applyFill="1" applyBorder="1" applyAlignment="1">
      <alignment vertical="top"/>
    </xf>
    <xf numFmtId="0" fontId="23" fillId="33" borderId="13" xfId="0" applyFont="1" applyFill="1" applyBorder="1" applyAlignment="1">
      <alignment vertical="top" wrapText="1"/>
    </xf>
    <xf numFmtId="0" fontId="23" fillId="33" borderId="10" xfId="0" applyFont="1" applyFill="1" applyBorder="1" applyAlignment="1">
      <alignment horizontal="left" vertical="top"/>
    </xf>
    <xf numFmtId="4" fontId="23" fillId="33" borderId="11" xfId="0" applyNumberFormat="1" applyFont="1" applyFill="1" applyBorder="1" applyAlignment="1">
      <alignment vertical="top"/>
    </xf>
    <xf numFmtId="4" fontId="23" fillId="33" borderId="19" xfId="0" applyNumberFormat="1" applyFont="1" applyFill="1" applyBorder="1" applyAlignment="1">
      <alignment vertical="top"/>
    </xf>
    <xf numFmtId="4" fontId="23" fillId="33" borderId="25" xfId="0" applyNumberFormat="1" applyFont="1" applyFill="1" applyBorder="1" applyAlignment="1">
      <alignment vertical="top"/>
    </xf>
    <xf numFmtId="0" fontId="23" fillId="33" borderId="10" xfId="0" applyFont="1" applyFill="1" applyBorder="1" applyAlignment="1">
      <alignment horizontal="center" vertical="top" wrapText="1"/>
    </xf>
    <xf numFmtId="0" fontId="21" fillId="33" borderId="0" xfId="0" applyFont="1" applyFill="1" applyAlignment="1">
      <alignment/>
    </xf>
    <xf numFmtId="0" fontId="23" fillId="33" borderId="14" xfId="0" applyFont="1" applyFill="1" applyBorder="1" applyAlignment="1">
      <alignment vertical="top"/>
    </xf>
    <xf numFmtId="0" fontId="23" fillId="33" borderId="14" xfId="0" applyFont="1" applyFill="1" applyBorder="1" applyAlignment="1">
      <alignment horizontal="center" vertical="top"/>
    </xf>
    <xf numFmtId="4" fontId="23" fillId="33" borderId="14" xfId="0" applyNumberFormat="1" applyFont="1" applyFill="1" applyBorder="1" applyAlignment="1">
      <alignment vertical="top"/>
    </xf>
    <xf numFmtId="4" fontId="23" fillId="33" borderId="21" xfId="0" applyNumberFormat="1" applyFont="1" applyFill="1" applyBorder="1" applyAlignment="1">
      <alignment vertical="top"/>
    </xf>
    <xf numFmtId="0" fontId="21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23" fillId="0" borderId="19" xfId="0" applyFont="1" applyBorder="1" applyAlignment="1">
      <alignment horizontal="center" vertical="top" wrapText="1"/>
    </xf>
    <xf numFmtId="4" fontId="23" fillId="0" borderId="19" xfId="0" applyNumberFormat="1" applyFont="1" applyBorder="1" applyAlignment="1">
      <alignment horizontal="center" vertical="top"/>
    </xf>
    <xf numFmtId="4" fontId="23" fillId="0" borderId="13" xfId="0" applyNumberFormat="1" applyFont="1" applyFill="1" applyBorder="1" applyAlignment="1">
      <alignment horizontal="center" vertical="top"/>
    </xf>
    <xf numFmtId="4" fontId="26" fillId="33" borderId="27" xfId="0" applyNumberFormat="1" applyFont="1" applyFill="1" applyBorder="1" applyAlignment="1">
      <alignment horizontal="center" wrapText="1"/>
    </xf>
    <xf numFmtId="4" fontId="4" fillId="33" borderId="0" xfId="0" applyNumberFormat="1" applyFont="1" applyFill="1" applyAlignment="1">
      <alignment/>
    </xf>
    <xf numFmtId="4" fontId="23" fillId="33" borderId="0" xfId="0" applyNumberFormat="1" applyFont="1" applyFill="1" applyBorder="1" applyAlignment="1">
      <alignment horizontal="center" vertical="top"/>
    </xf>
    <xf numFmtId="4" fontId="23" fillId="0" borderId="0" xfId="0" applyNumberFormat="1" applyFont="1" applyBorder="1" applyAlignment="1">
      <alignment horizontal="center" vertical="top"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4" fontId="31" fillId="0" borderId="28" xfId="52" applyNumberFormat="1" applyFont="1" applyBorder="1" applyAlignment="1">
      <alignment horizontal="right" vertical="top" wrapText="1"/>
      <protection/>
    </xf>
    <xf numFmtId="4" fontId="27" fillId="33" borderId="10" xfId="0" applyNumberFormat="1" applyFont="1" applyFill="1" applyBorder="1" applyAlignment="1">
      <alignment horizontal="center" vertical="top"/>
    </xf>
    <xf numFmtId="0" fontId="27" fillId="33" borderId="10" xfId="0" applyFont="1" applyFill="1" applyBorder="1" applyAlignment="1">
      <alignment vertical="top"/>
    </xf>
    <xf numFmtId="4" fontId="27" fillId="33" borderId="10" xfId="0" applyNumberFormat="1" applyFont="1" applyFill="1" applyBorder="1" applyAlignment="1">
      <alignment vertical="top"/>
    </xf>
    <xf numFmtId="4" fontId="0" fillId="0" borderId="0" xfId="0" applyNumberFormat="1" applyAlignment="1">
      <alignment/>
    </xf>
    <xf numFmtId="4" fontId="26" fillId="0" borderId="27" xfId="0" applyNumberFormat="1" applyFont="1" applyBorder="1" applyAlignment="1">
      <alignment horizontal="center"/>
    </xf>
    <xf numFmtId="4" fontId="35" fillId="0" borderId="27" xfId="0" applyNumberFormat="1" applyFont="1" applyBorder="1" applyAlignment="1">
      <alignment horizontal="center"/>
    </xf>
    <xf numFmtId="4" fontId="26" fillId="0" borderId="29" xfId="0" applyNumberFormat="1" applyFont="1" applyBorder="1" applyAlignment="1">
      <alignment horizontal="center"/>
    </xf>
    <xf numFmtId="4" fontId="26" fillId="0" borderId="30" xfId="0" applyNumberFormat="1" applyFont="1" applyBorder="1" applyAlignment="1">
      <alignment horizontal="center"/>
    </xf>
    <xf numFmtId="0" fontId="23" fillId="0" borderId="31" xfId="0" applyFont="1" applyBorder="1" applyAlignment="1">
      <alignment horizontal="center" vertical="top"/>
    </xf>
    <xf numFmtId="0" fontId="23" fillId="0" borderId="32" xfId="0" applyFont="1" applyBorder="1" applyAlignment="1">
      <alignment horizontal="center" vertical="top"/>
    </xf>
    <xf numFmtId="4" fontId="23" fillId="0" borderId="32" xfId="0" applyNumberFormat="1" applyFont="1" applyBorder="1" applyAlignment="1">
      <alignment horizontal="center" vertical="top"/>
    </xf>
    <xf numFmtId="4" fontId="27" fillId="33" borderId="32" xfId="0" applyNumberFormat="1" applyFont="1" applyFill="1" applyBorder="1" applyAlignment="1">
      <alignment horizontal="center" vertical="top"/>
    </xf>
    <xf numFmtId="4" fontId="23" fillId="33" borderId="32" xfId="0" applyNumberFormat="1" applyFont="1" applyFill="1" applyBorder="1" applyAlignment="1">
      <alignment horizontal="center" vertical="top"/>
    </xf>
    <xf numFmtId="4" fontId="26" fillId="0" borderId="33" xfId="0" applyNumberFormat="1" applyFont="1" applyBorder="1" applyAlignment="1">
      <alignment horizontal="center"/>
    </xf>
    <xf numFmtId="0" fontId="32" fillId="33" borderId="0" xfId="0" applyFont="1" applyFill="1" applyAlignment="1">
      <alignment/>
    </xf>
    <xf numFmtId="0" fontId="32" fillId="33" borderId="0" xfId="0" applyFont="1" applyFill="1" applyBorder="1" applyAlignment="1">
      <alignment/>
    </xf>
    <xf numFmtId="0" fontId="32" fillId="33" borderId="0" xfId="0" applyFont="1" applyFill="1" applyBorder="1" applyAlignment="1">
      <alignment horizontal="right"/>
    </xf>
    <xf numFmtId="0" fontId="32" fillId="33" borderId="34" xfId="0" applyFont="1" applyFill="1" applyBorder="1" applyAlignment="1">
      <alignment/>
    </xf>
    <xf numFmtId="0" fontId="32" fillId="33" borderId="34" xfId="0" applyFont="1" applyFill="1" applyBorder="1" applyAlignment="1">
      <alignment/>
    </xf>
    <xf numFmtId="0" fontId="32" fillId="33" borderId="19" xfId="0" applyFont="1" applyFill="1" applyBorder="1" applyAlignment="1">
      <alignment/>
    </xf>
    <xf numFmtId="0" fontId="32" fillId="33" borderId="19" xfId="0" applyFont="1" applyFill="1" applyBorder="1" applyAlignment="1">
      <alignment horizontal="center"/>
    </xf>
    <xf numFmtId="0" fontId="32" fillId="33" borderId="19" xfId="0" applyFont="1" applyFill="1" applyBorder="1" applyAlignment="1">
      <alignment horizontal="right"/>
    </xf>
    <xf numFmtId="0" fontId="32" fillId="33" borderId="19" xfId="0" applyFont="1" applyFill="1" applyBorder="1" applyAlignment="1">
      <alignment/>
    </xf>
    <xf numFmtId="1" fontId="30" fillId="0" borderId="19" xfId="0" applyNumberFormat="1" applyFont="1" applyFill="1" applyBorder="1" applyAlignment="1">
      <alignment horizontal="center" vertical="top" wrapText="1"/>
    </xf>
    <xf numFmtId="9" fontId="30" fillId="0" borderId="19" xfId="0" applyNumberFormat="1" applyFont="1" applyFill="1" applyBorder="1" applyAlignment="1">
      <alignment horizontal="center" vertical="top" wrapText="1"/>
    </xf>
    <xf numFmtId="4" fontId="30" fillId="0" borderId="19" xfId="0" applyNumberFormat="1" applyFont="1" applyFill="1" applyBorder="1" applyAlignment="1">
      <alignment horizontal="center" vertical="top" wrapText="1"/>
    </xf>
    <xf numFmtId="4" fontId="30" fillId="0" borderId="19" xfId="0" applyNumberFormat="1" applyFont="1" applyFill="1" applyBorder="1" applyAlignment="1">
      <alignment horizontal="center" vertical="top"/>
    </xf>
    <xf numFmtId="4" fontId="30" fillId="0" borderId="26" xfId="0" applyNumberFormat="1" applyFont="1" applyBorder="1" applyAlignment="1">
      <alignment horizontal="center" vertical="top"/>
    </xf>
    <xf numFmtId="4" fontId="26" fillId="33" borderId="19" xfId="0" applyNumberFormat="1" applyFont="1" applyFill="1" applyBorder="1" applyAlignment="1">
      <alignment horizontal="center"/>
    </xf>
    <xf numFmtId="0" fontId="23" fillId="0" borderId="35" xfId="0" applyFont="1" applyBorder="1" applyAlignment="1">
      <alignment horizontal="center" vertical="top"/>
    </xf>
    <xf numFmtId="0" fontId="30" fillId="27" borderId="19" xfId="0" applyFont="1" applyFill="1" applyBorder="1" applyAlignment="1">
      <alignment vertical="top"/>
    </xf>
    <xf numFmtId="0" fontId="30" fillId="33" borderId="19" xfId="0" applyFont="1" applyFill="1" applyBorder="1" applyAlignment="1">
      <alignment horizontal="center" vertical="top" wrapText="1"/>
    </xf>
    <xf numFmtId="4" fontId="23" fillId="33" borderId="11" xfId="0" applyNumberFormat="1" applyFont="1" applyFill="1" applyBorder="1" applyAlignment="1">
      <alignment horizontal="center" vertical="top" wrapText="1"/>
    </xf>
    <xf numFmtId="4" fontId="23" fillId="33" borderId="36" xfId="0" applyNumberFormat="1" applyFont="1" applyFill="1" applyBorder="1" applyAlignment="1">
      <alignment horizontal="center" vertical="top"/>
    </xf>
    <xf numFmtId="0" fontId="23" fillId="0" borderId="24" xfId="0" applyFont="1" applyBorder="1" applyAlignment="1">
      <alignment horizontal="center" vertical="top"/>
    </xf>
    <xf numFmtId="0" fontId="0" fillId="27" borderId="37" xfId="0" applyFill="1" applyBorder="1" applyAlignment="1">
      <alignment wrapText="1"/>
    </xf>
    <xf numFmtId="165" fontId="23" fillId="33" borderId="10" xfId="0" applyNumberFormat="1" applyFont="1" applyFill="1" applyBorder="1" applyAlignment="1">
      <alignment horizontal="center" vertical="top"/>
    </xf>
    <xf numFmtId="165" fontId="23" fillId="0" borderId="19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0" fontId="23" fillId="0" borderId="37" xfId="0" applyFont="1" applyBorder="1" applyAlignment="1">
      <alignment horizontal="center" vertical="top"/>
    </xf>
    <xf numFmtId="0" fontId="23" fillId="33" borderId="38" xfId="0" applyFont="1" applyFill="1" applyBorder="1" applyAlignment="1">
      <alignment horizontal="center" vertical="top" wrapText="1"/>
    </xf>
    <xf numFmtId="0" fontId="23" fillId="33" borderId="22" xfId="0" applyFont="1" applyFill="1" applyBorder="1" applyAlignment="1">
      <alignment horizontal="center" vertical="top"/>
    </xf>
    <xf numFmtId="4" fontId="23" fillId="33" borderId="22" xfId="0" applyNumberFormat="1" applyFont="1" applyFill="1" applyBorder="1" applyAlignment="1">
      <alignment horizontal="center" vertical="top"/>
    </xf>
    <xf numFmtId="0" fontId="23" fillId="29" borderId="10" xfId="0" applyFont="1" applyFill="1" applyBorder="1" applyAlignment="1">
      <alignment horizontal="center" vertical="top" wrapText="1"/>
    </xf>
    <xf numFmtId="0" fontId="23" fillId="29" borderId="10" xfId="0" applyFont="1" applyFill="1" applyBorder="1" applyAlignment="1">
      <alignment horizontal="center" vertical="top"/>
    </xf>
    <xf numFmtId="10" fontId="23" fillId="29" borderId="10" xfId="0" applyNumberFormat="1" applyFont="1" applyFill="1" applyBorder="1" applyAlignment="1">
      <alignment horizontal="center" vertical="top" wrapText="1"/>
    </xf>
    <xf numFmtId="4" fontId="23" fillId="29" borderId="11" xfId="0" applyNumberFormat="1" applyFont="1" applyFill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top"/>
    </xf>
    <xf numFmtId="0" fontId="39" fillId="0" borderId="0" xfId="0" applyFont="1" applyBorder="1" applyAlignment="1">
      <alignment wrapText="1"/>
    </xf>
    <xf numFmtId="0" fontId="39" fillId="0" borderId="0" xfId="0" applyFont="1" applyAlignment="1">
      <alignment wrapText="1"/>
    </xf>
    <xf numFmtId="0" fontId="39" fillId="0" borderId="0" xfId="0" applyFont="1" applyAlignment="1">
      <alignment/>
    </xf>
    <xf numFmtId="0" fontId="38" fillId="0" borderId="10" xfId="0" applyFont="1" applyBorder="1" applyAlignment="1">
      <alignment horizontal="center" vertical="top"/>
    </xf>
    <xf numFmtId="0" fontId="38" fillId="0" borderId="10" xfId="0" applyFont="1" applyBorder="1" applyAlignment="1">
      <alignment horizontal="center" vertical="top" wrapText="1"/>
    </xf>
    <xf numFmtId="0" fontId="38" fillId="0" borderId="11" xfId="0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vertical="top" wrapText="1"/>
    </xf>
    <xf numFmtId="4" fontId="30" fillId="0" borderId="11" xfId="0" applyNumberFormat="1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/>
    </xf>
    <xf numFmtId="0" fontId="30" fillId="33" borderId="10" xfId="0" applyFont="1" applyFill="1" applyBorder="1" applyAlignment="1">
      <alignment horizontal="left" vertical="top" wrapText="1"/>
    </xf>
    <xf numFmtId="164" fontId="30" fillId="0" borderId="10" xfId="0" applyNumberFormat="1" applyFont="1" applyBorder="1" applyAlignment="1">
      <alignment horizontal="center" vertical="center"/>
    </xf>
    <xf numFmtId="0" fontId="30" fillId="33" borderId="10" xfId="0" applyFont="1" applyFill="1" applyBorder="1" applyAlignment="1">
      <alignment vertical="top"/>
    </xf>
    <xf numFmtId="0" fontId="30" fillId="33" borderId="10" xfId="0" applyFont="1" applyFill="1" applyBorder="1" applyAlignment="1">
      <alignment vertical="top" wrapText="1"/>
    </xf>
    <xf numFmtId="0" fontId="30" fillId="0" borderId="14" xfId="0" applyFont="1" applyBorder="1" applyAlignment="1">
      <alignment horizontal="center" vertical="center"/>
    </xf>
    <xf numFmtId="0" fontId="30" fillId="0" borderId="14" xfId="0" applyFont="1" applyBorder="1" applyAlignment="1">
      <alignment horizontal="right" vertical="top"/>
    </xf>
    <xf numFmtId="0" fontId="30" fillId="0" borderId="11" xfId="0" applyFont="1" applyBorder="1" applyAlignment="1">
      <alignment horizontal="center" vertical="top"/>
    </xf>
    <xf numFmtId="0" fontId="30" fillId="34" borderId="10" xfId="0" applyFont="1" applyFill="1" applyBorder="1" applyAlignment="1">
      <alignment horizontal="left" vertical="top" wrapText="1"/>
    </xf>
    <xf numFmtId="0" fontId="30" fillId="0" borderId="10" xfId="0" applyFont="1" applyBorder="1" applyAlignment="1">
      <alignment vertical="top"/>
    </xf>
    <xf numFmtId="0" fontId="30" fillId="34" borderId="10" xfId="0" applyFont="1" applyFill="1" applyBorder="1" applyAlignment="1">
      <alignment vertical="top" wrapText="1"/>
    </xf>
    <xf numFmtId="0" fontId="30" fillId="0" borderId="19" xfId="0" applyFont="1" applyBorder="1" applyAlignment="1">
      <alignment horizontal="center" vertical="center"/>
    </xf>
    <xf numFmtId="0" fontId="30" fillId="0" borderId="19" xfId="0" applyFont="1" applyBorder="1" applyAlignment="1">
      <alignment horizontal="right" vertical="top"/>
    </xf>
    <xf numFmtId="0" fontId="39" fillId="0" borderId="0" xfId="0" applyFont="1" applyAlignment="1">
      <alignment horizontal="left" wrapText="1"/>
    </xf>
    <xf numFmtId="0" fontId="24" fillId="0" borderId="10" xfId="0" applyFont="1" applyBorder="1" applyAlignment="1">
      <alignment horizontal="center" vertical="top"/>
    </xf>
    <xf numFmtId="0" fontId="24" fillId="0" borderId="10" xfId="0" applyFont="1" applyBorder="1" applyAlignment="1">
      <alignment horizontal="center" vertical="top" wrapText="1"/>
    </xf>
    <xf numFmtId="0" fontId="38" fillId="33" borderId="11" xfId="0" applyFont="1" applyFill="1" applyBorder="1" applyAlignment="1">
      <alignment horizontal="center" vertical="top" wrapText="1"/>
    </xf>
    <xf numFmtId="0" fontId="36" fillId="0" borderId="0" xfId="0" applyFont="1" applyAlignment="1">
      <alignment vertical="center"/>
    </xf>
    <xf numFmtId="0" fontId="37" fillId="0" borderId="0" xfId="0" applyFont="1" applyAlignment="1">
      <alignment/>
    </xf>
    <xf numFmtId="0" fontId="37" fillId="0" borderId="0" xfId="0" applyFont="1" applyAlignment="1">
      <alignment vertical="center"/>
    </xf>
    <xf numFmtId="4" fontId="41" fillId="0" borderId="19" xfId="0" applyNumberFormat="1" applyFont="1" applyBorder="1" applyAlignment="1">
      <alignment horizontal="center" vertical="top" wrapText="1"/>
    </xf>
    <xf numFmtId="4" fontId="41" fillId="0" borderId="39" xfId="0" applyNumberFormat="1" applyFont="1" applyBorder="1" applyAlignment="1">
      <alignment horizontal="center" vertical="top"/>
    </xf>
    <xf numFmtId="4" fontId="27" fillId="33" borderId="21" xfId="0" applyNumberFormat="1" applyFont="1" applyFill="1" applyBorder="1" applyAlignment="1">
      <alignment horizontal="center" vertical="top"/>
    </xf>
    <xf numFmtId="4" fontId="27" fillId="0" borderId="21" xfId="0" applyNumberFormat="1" applyFont="1" applyBorder="1" applyAlignment="1">
      <alignment horizontal="center" vertical="top"/>
    </xf>
    <xf numFmtId="4" fontId="41" fillId="0" borderId="21" xfId="0" applyNumberFormat="1" applyFont="1" applyBorder="1" applyAlignment="1">
      <alignment horizontal="center" vertical="center"/>
    </xf>
    <xf numFmtId="4" fontId="41" fillId="0" borderId="19" xfId="0" applyNumberFormat="1" applyFont="1" applyBorder="1" applyAlignment="1">
      <alignment horizontal="center" vertical="center"/>
    </xf>
    <xf numFmtId="4" fontId="27" fillId="33" borderId="39" xfId="0" applyNumberFormat="1" applyFont="1" applyFill="1" applyBorder="1" applyAlignment="1">
      <alignment horizontal="center" vertical="top"/>
    </xf>
    <xf numFmtId="4" fontId="27" fillId="33" borderId="23" xfId="0" applyNumberFormat="1" applyFont="1" applyFill="1" applyBorder="1" applyAlignment="1">
      <alignment horizontal="center" vertical="top"/>
    </xf>
    <xf numFmtId="4" fontId="30" fillId="0" borderId="19" xfId="0" applyNumberFormat="1" applyFont="1" applyBorder="1" applyAlignment="1">
      <alignment horizontal="center" vertical="top" wrapText="1"/>
    </xf>
    <xf numFmtId="4" fontId="30" fillId="0" borderId="20" xfId="0" applyNumberFormat="1" applyFont="1" applyBorder="1" applyAlignment="1">
      <alignment horizontal="center" vertical="top"/>
    </xf>
    <xf numFmtId="0" fontId="38" fillId="33" borderId="10" xfId="0" applyFont="1" applyFill="1" applyBorder="1" applyAlignment="1">
      <alignment horizontal="center" vertical="top"/>
    </xf>
    <xf numFmtId="0" fontId="38" fillId="33" borderId="10" xfId="0" applyFont="1" applyFill="1" applyBorder="1" applyAlignment="1">
      <alignment horizontal="center" vertical="top" wrapText="1"/>
    </xf>
    <xf numFmtId="0" fontId="23" fillId="33" borderId="14" xfId="0" applyFont="1" applyFill="1" applyBorder="1" applyAlignment="1">
      <alignment horizontal="right" vertical="top"/>
    </xf>
    <xf numFmtId="0" fontId="23" fillId="33" borderId="22" xfId="0" applyFont="1" applyFill="1" applyBorder="1" applyAlignment="1">
      <alignment horizontal="center" vertical="top" wrapText="1"/>
    </xf>
    <xf numFmtId="0" fontId="23" fillId="33" borderId="13" xfId="0" applyFont="1" applyFill="1" applyBorder="1" applyAlignment="1">
      <alignment horizontal="center" vertical="top" wrapText="1"/>
    </xf>
    <xf numFmtId="4" fontId="23" fillId="33" borderId="22" xfId="0" applyNumberFormat="1" applyFont="1" applyFill="1" applyBorder="1" applyAlignment="1">
      <alignment horizontal="center" vertical="top" wrapText="1"/>
    </xf>
    <xf numFmtId="4" fontId="0" fillId="33" borderId="0" xfId="0" applyNumberFormat="1" applyFill="1" applyAlignment="1">
      <alignment/>
    </xf>
    <xf numFmtId="4" fontId="27" fillId="33" borderId="22" xfId="0" applyNumberFormat="1" applyFont="1" applyFill="1" applyBorder="1" applyAlignment="1">
      <alignment horizontal="center" vertical="top"/>
    </xf>
    <xf numFmtId="0" fontId="23" fillId="33" borderId="10" xfId="0" applyFont="1" applyFill="1" applyBorder="1" applyAlignment="1">
      <alignment horizontal="center" vertical="top"/>
    </xf>
    <xf numFmtId="0" fontId="23" fillId="0" borderId="10" xfId="0" applyFont="1" applyBorder="1" applyAlignment="1">
      <alignment horizontal="center" vertical="top" wrapText="1"/>
    </xf>
    <xf numFmtId="0" fontId="23" fillId="0" borderId="14" xfId="0" applyFont="1" applyBorder="1" applyAlignment="1">
      <alignment horizontal="center" vertical="top"/>
    </xf>
    <xf numFmtId="0" fontId="23" fillId="0" borderId="14" xfId="0" applyFont="1" applyBorder="1" applyAlignment="1">
      <alignment horizontal="right" vertical="top"/>
    </xf>
    <xf numFmtId="4" fontId="23" fillId="33" borderId="40" xfId="0" applyNumberFormat="1" applyFont="1" applyFill="1" applyBorder="1" applyAlignment="1">
      <alignment horizontal="center" vertical="top"/>
    </xf>
    <xf numFmtId="0" fontId="23" fillId="0" borderId="21" xfId="0" applyFont="1" applyBorder="1" applyAlignment="1">
      <alignment horizontal="center" vertical="top"/>
    </xf>
    <xf numFmtId="0" fontId="23" fillId="33" borderId="10" xfId="0" applyFont="1" applyFill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3" fillId="33" borderId="0" xfId="0" applyFont="1" applyFill="1" applyAlignment="1">
      <alignment horizontal="center"/>
    </xf>
    <xf numFmtId="0" fontId="23" fillId="33" borderId="10" xfId="0" applyFont="1" applyFill="1" applyBorder="1" applyAlignment="1">
      <alignment horizontal="center" vertical="top"/>
    </xf>
    <xf numFmtId="0" fontId="23" fillId="33" borderId="19" xfId="0" applyFont="1" applyFill="1" applyBorder="1" applyAlignment="1">
      <alignment horizontal="center" vertical="top"/>
    </xf>
    <xf numFmtId="0" fontId="23" fillId="33" borderId="26" xfId="0" applyFont="1" applyFill="1" applyBorder="1" applyAlignment="1">
      <alignment horizontal="center" vertical="top"/>
    </xf>
    <xf numFmtId="4" fontId="27" fillId="33" borderId="41" xfId="0" applyNumberFormat="1" applyFont="1" applyFill="1" applyBorder="1" applyAlignment="1">
      <alignment horizontal="center" vertical="top"/>
    </xf>
    <xf numFmtId="4" fontId="23" fillId="0" borderId="19" xfId="0" applyNumberFormat="1" applyFont="1" applyBorder="1" applyAlignment="1">
      <alignment horizontal="center" vertical="top"/>
    </xf>
    <xf numFmtId="0" fontId="23" fillId="33" borderId="10" xfId="0" applyFont="1" applyFill="1" applyBorder="1" applyAlignment="1">
      <alignment horizontal="center" vertical="top"/>
    </xf>
    <xf numFmtId="0" fontId="23" fillId="33" borderId="19" xfId="0" applyFont="1" applyFill="1" applyBorder="1" applyAlignment="1">
      <alignment horizontal="center" vertical="top"/>
    </xf>
    <xf numFmtId="4" fontId="23" fillId="35" borderId="19" xfId="0" applyNumberFormat="1" applyFont="1" applyFill="1" applyBorder="1" applyAlignment="1">
      <alignment horizontal="center" vertical="top"/>
    </xf>
    <xf numFmtId="4" fontId="23" fillId="35" borderId="11" xfId="0" applyNumberFormat="1" applyFont="1" applyFill="1" applyBorder="1" applyAlignment="1">
      <alignment horizontal="center" vertical="top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23" fillId="33" borderId="11" xfId="0" applyFont="1" applyFill="1" applyBorder="1" applyAlignment="1">
      <alignment horizontal="center" vertical="top" wrapText="1"/>
    </xf>
    <xf numFmtId="0" fontId="23" fillId="33" borderId="10" xfId="0" applyFont="1" applyFill="1" applyBorder="1" applyAlignment="1">
      <alignment horizontal="center" vertical="top"/>
    </xf>
    <xf numFmtId="0" fontId="23" fillId="33" borderId="20" xfId="0" applyFont="1" applyFill="1" applyBorder="1" applyAlignment="1">
      <alignment horizontal="center" vertical="top"/>
    </xf>
    <xf numFmtId="0" fontId="23" fillId="33" borderId="13" xfId="0" applyFont="1" applyFill="1" applyBorder="1" applyAlignment="1">
      <alignment horizontal="center" vertical="top"/>
    </xf>
    <xf numFmtId="0" fontId="23" fillId="33" borderId="19" xfId="0" applyFont="1" applyFill="1" applyBorder="1" applyAlignment="1">
      <alignment horizontal="center" vertical="top"/>
    </xf>
    <xf numFmtId="0" fontId="23" fillId="33" borderId="0" xfId="0" applyFont="1" applyFill="1" applyAlignment="1">
      <alignment horizontal="justify" vertical="center" wrapText="1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/>
    </xf>
    <xf numFmtId="0" fontId="32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4" fillId="0" borderId="0" xfId="0" applyFont="1" applyAlignment="1">
      <alignment horizontal="left" wrapText="1"/>
    </xf>
    <xf numFmtId="0" fontId="32" fillId="33" borderId="0" xfId="0" applyFont="1" applyFill="1" applyAlignment="1">
      <alignment/>
    </xf>
    <xf numFmtId="0" fontId="4" fillId="0" borderId="0" xfId="0" applyFont="1" applyAlignment="1">
      <alignment horizontal="center" wrapText="1"/>
    </xf>
    <xf numFmtId="0" fontId="33" fillId="33" borderId="0" xfId="0" applyFont="1" applyFill="1" applyBorder="1" applyAlignment="1">
      <alignment horizontal="left" vertical="center"/>
    </xf>
    <xf numFmtId="0" fontId="32" fillId="33" borderId="0" xfId="0" applyFont="1" applyFill="1" applyBorder="1" applyAlignment="1">
      <alignment horizontal="left" vertical="center"/>
    </xf>
    <xf numFmtId="0" fontId="33" fillId="33" borderId="0" xfId="0" applyFont="1" applyFill="1" applyBorder="1" applyAlignment="1">
      <alignment horizontal="justify" vertical="justify" wrapText="1"/>
    </xf>
    <xf numFmtId="0" fontId="32" fillId="33" borderId="0" xfId="0" applyFont="1" applyFill="1" applyBorder="1" applyAlignment="1">
      <alignment horizontal="justify" vertical="justify" wrapText="1"/>
    </xf>
    <xf numFmtId="0" fontId="33" fillId="33" borderId="0" xfId="0" applyFont="1" applyFill="1" applyBorder="1" applyAlignment="1">
      <alignment horizontal="justify" vertical="justify"/>
    </xf>
    <xf numFmtId="0" fontId="32" fillId="33" borderId="0" xfId="0" applyFont="1" applyFill="1" applyBorder="1" applyAlignment="1">
      <alignment horizontal="justify" vertical="justify"/>
    </xf>
    <xf numFmtId="0" fontId="33" fillId="33" borderId="0" xfId="0" applyFont="1" applyFill="1" applyBorder="1" applyAlignment="1">
      <alignment horizontal="left" wrapText="1"/>
    </xf>
    <xf numFmtId="0" fontId="34" fillId="33" borderId="0" xfId="0" applyFont="1" applyFill="1" applyAlignment="1">
      <alignment/>
    </xf>
    <xf numFmtId="0" fontId="0" fillId="33" borderId="0" xfId="0" applyFill="1" applyAlignment="1">
      <alignment/>
    </xf>
    <xf numFmtId="0" fontId="21" fillId="33" borderId="0" xfId="0" applyFont="1" applyFill="1" applyAlignment="1">
      <alignment/>
    </xf>
    <xf numFmtId="0" fontId="23" fillId="33" borderId="11" xfId="0" applyFont="1" applyFill="1" applyBorder="1" applyAlignment="1">
      <alignment horizontal="center" vertical="top" wrapText="1"/>
    </xf>
    <xf numFmtId="0" fontId="23" fillId="33" borderId="39" xfId="0" applyFont="1" applyFill="1" applyBorder="1" applyAlignment="1">
      <alignment horizontal="center" vertical="top" wrapText="1"/>
    </xf>
    <xf numFmtId="0" fontId="23" fillId="33" borderId="14" xfId="0" applyFont="1" applyFill="1" applyBorder="1" applyAlignment="1">
      <alignment horizontal="center" vertical="top" wrapText="1"/>
    </xf>
    <xf numFmtId="0" fontId="23" fillId="33" borderId="42" xfId="0" applyFont="1" applyFill="1" applyBorder="1" applyAlignment="1">
      <alignment horizontal="center" vertical="top" wrapText="1"/>
    </xf>
    <xf numFmtId="0" fontId="23" fillId="33" borderId="25" xfId="0" applyFont="1" applyFill="1" applyBorder="1" applyAlignment="1">
      <alignment horizontal="center" vertical="top" wrapText="1"/>
    </xf>
    <xf numFmtId="0" fontId="23" fillId="33" borderId="10" xfId="0" applyFont="1" applyFill="1" applyBorder="1" applyAlignment="1">
      <alignment horizontal="center" vertical="top"/>
    </xf>
    <xf numFmtId="0" fontId="23" fillId="33" borderId="20" xfId="0" applyFont="1" applyFill="1" applyBorder="1" applyAlignment="1">
      <alignment horizontal="center" vertical="top"/>
    </xf>
    <xf numFmtId="0" fontId="23" fillId="33" borderId="36" xfId="0" applyFont="1" applyFill="1" applyBorder="1" applyAlignment="1">
      <alignment horizontal="center" vertical="top"/>
    </xf>
    <xf numFmtId="0" fontId="23" fillId="33" borderId="13" xfId="0" applyFont="1" applyFill="1" applyBorder="1" applyAlignment="1">
      <alignment horizontal="center" vertical="top"/>
    </xf>
    <xf numFmtId="0" fontId="23" fillId="0" borderId="11" xfId="0" applyFont="1" applyBorder="1" applyAlignment="1">
      <alignment horizontal="center" vertical="top" wrapText="1"/>
    </xf>
    <xf numFmtId="0" fontId="23" fillId="0" borderId="25" xfId="0" applyFont="1" applyBorder="1" applyAlignment="1">
      <alignment horizontal="center" vertical="top" wrapText="1"/>
    </xf>
    <xf numFmtId="0" fontId="23" fillId="0" borderId="39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top" wrapText="1"/>
    </xf>
    <xf numFmtId="0" fontId="23" fillId="0" borderId="26" xfId="0" applyFont="1" applyBorder="1" applyAlignment="1">
      <alignment horizontal="center" vertical="top" wrapText="1"/>
    </xf>
    <xf numFmtId="0" fontId="23" fillId="0" borderId="35" xfId="0" applyFont="1" applyBorder="1" applyAlignment="1">
      <alignment horizontal="center" vertical="top"/>
    </xf>
    <xf numFmtId="0" fontId="23" fillId="0" borderId="43" xfId="0" applyFont="1" applyBorder="1" applyAlignment="1">
      <alignment horizontal="center" vertical="top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23" fillId="0" borderId="45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46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0" fillId="0" borderId="47" xfId="0" applyBorder="1" applyAlignment="1">
      <alignment horizontal="center" vertical="top"/>
    </xf>
    <xf numFmtId="0" fontId="23" fillId="0" borderId="48" xfId="0" applyFont="1" applyBorder="1" applyAlignment="1">
      <alignment horizontal="center" vertical="top" wrapText="1"/>
    </xf>
    <xf numFmtId="0" fontId="0" fillId="0" borderId="49" xfId="0" applyBorder="1" applyAlignment="1">
      <alignment horizontal="center" vertical="top" wrapText="1"/>
    </xf>
    <xf numFmtId="0" fontId="0" fillId="0" borderId="50" xfId="0" applyBorder="1" applyAlignment="1">
      <alignment horizontal="center" vertical="top" wrapText="1"/>
    </xf>
    <xf numFmtId="0" fontId="23" fillId="0" borderId="51" xfId="0" applyFont="1" applyBorder="1" applyAlignment="1">
      <alignment horizontal="center" vertical="top"/>
    </xf>
    <xf numFmtId="0" fontId="0" fillId="0" borderId="52" xfId="0" applyBorder="1" applyAlignment="1">
      <alignment horizontal="center" vertical="top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30" fillId="0" borderId="26" xfId="0" applyFont="1" applyBorder="1" applyAlignment="1">
      <alignment horizontal="right" vertical="top"/>
    </xf>
    <xf numFmtId="0" fontId="30" fillId="0" borderId="54" xfId="0" applyFont="1" applyBorder="1" applyAlignment="1">
      <alignment horizontal="right" vertical="top"/>
    </xf>
    <xf numFmtId="0" fontId="2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0" fillId="0" borderId="35" xfId="0" applyFont="1" applyBorder="1" applyAlignment="1">
      <alignment horizontal="right" vertical="top"/>
    </xf>
    <xf numFmtId="0" fontId="30" fillId="0" borderId="44" xfId="0" applyFont="1" applyBorder="1" applyAlignment="1">
      <alignment horizontal="right" vertical="top"/>
    </xf>
    <xf numFmtId="0" fontId="30" fillId="33" borderId="35" xfId="0" applyFont="1" applyFill="1" applyBorder="1" applyAlignment="1">
      <alignment horizontal="center" vertical="top"/>
    </xf>
    <xf numFmtId="0" fontId="30" fillId="33" borderId="43" xfId="0" applyFont="1" applyFill="1" applyBorder="1" applyAlignment="1">
      <alignment horizontal="center" vertical="top"/>
    </xf>
    <xf numFmtId="0" fontId="30" fillId="33" borderId="44" xfId="0" applyFont="1" applyFill="1" applyBorder="1" applyAlignment="1">
      <alignment horizontal="center" vertical="top"/>
    </xf>
    <xf numFmtId="0" fontId="0" fillId="0" borderId="0" xfId="0" applyAlignment="1">
      <alignment/>
    </xf>
    <xf numFmtId="0" fontId="30" fillId="0" borderId="10" xfId="0" applyFont="1" applyBorder="1" applyAlignment="1">
      <alignment horizontal="center" vertical="top"/>
    </xf>
    <xf numFmtId="0" fontId="30" fillId="0" borderId="13" xfId="0" applyFont="1" applyBorder="1" applyAlignment="1">
      <alignment horizontal="center" vertical="top"/>
    </xf>
    <xf numFmtId="0" fontId="30" fillId="0" borderId="11" xfId="0" applyFont="1" applyBorder="1" applyAlignment="1">
      <alignment horizontal="center" vertical="top" wrapText="1"/>
    </xf>
    <xf numFmtId="0" fontId="30" fillId="0" borderId="25" xfId="0" applyFont="1" applyBorder="1" applyAlignment="1">
      <alignment horizontal="center" vertical="top" wrapText="1"/>
    </xf>
    <xf numFmtId="0" fontId="30" fillId="0" borderId="39" xfId="0" applyFont="1" applyBorder="1" applyAlignment="1">
      <alignment horizontal="center" vertical="top" wrapText="1"/>
    </xf>
    <xf numFmtId="0" fontId="30" fillId="0" borderId="20" xfId="0" applyFont="1" applyBorder="1" applyAlignment="1">
      <alignment horizontal="center" vertical="top"/>
    </xf>
    <xf numFmtId="0" fontId="30" fillId="0" borderId="36" xfId="0" applyFont="1" applyBorder="1" applyAlignment="1">
      <alignment horizontal="center" vertical="top"/>
    </xf>
    <xf numFmtId="0" fontId="2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3" fillId="0" borderId="14" xfId="0" applyFont="1" applyBorder="1" applyAlignment="1">
      <alignment horizontal="center" vertical="top"/>
    </xf>
    <xf numFmtId="0" fontId="23" fillId="0" borderId="42" xfId="0" applyFont="1" applyBorder="1" applyAlignment="1">
      <alignment horizontal="center" vertical="top"/>
    </xf>
    <xf numFmtId="0" fontId="23" fillId="0" borderId="14" xfId="0" applyFont="1" applyBorder="1" applyAlignment="1">
      <alignment horizontal="right" vertical="top"/>
    </xf>
    <xf numFmtId="0" fontId="23" fillId="0" borderId="37" xfId="0" applyFont="1" applyBorder="1" applyAlignment="1">
      <alignment horizontal="right" vertical="top"/>
    </xf>
    <xf numFmtId="0" fontId="2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3" fillId="27" borderId="54" xfId="0" applyFont="1" applyFill="1" applyBorder="1" applyAlignment="1">
      <alignment horizontal="center" wrapText="1"/>
    </xf>
    <xf numFmtId="0" fontId="23" fillId="27" borderId="37" xfId="0" applyFont="1" applyFill="1" applyBorder="1" applyAlignment="1">
      <alignment horizontal="center" vertical="top"/>
    </xf>
    <xf numFmtId="0" fontId="38" fillId="0" borderId="0" xfId="0" applyFont="1" applyBorder="1" applyAlignment="1">
      <alignment horizontal="justify" wrapText="1"/>
    </xf>
    <xf numFmtId="0" fontId="39" fillId="0" borderId="0" xfId="0" applyFont="1" applyBorder="1" applyAlignment="1">
      <alignment wrapText="1"/>
    </xf>
    <xf numFmtId="0" fontId="38" fillId="27" borderId="19" xfId="0" applyFont="1" applyFill="1" applyBorder="1" applyAlignment="1">
      <alignment horizontal="center" wrapText="1"/>
    </xf>
    <xf numFmtId="0" fontId="30" fillId="27" borderId="35" xfId="0" applyFont="1" applyFill="1" applyBorder="1" applyAlignment="1">
      <alignment horizontal="center" vertical="top"/>
    </xf>
    <xf numFmtId="0" fontId="30" fillId="27" borderId="43" xfId="0" applyFont="1" applyFill="1" applyBorder="1" applyAlignment="1">
      <alignment horizontal="center" vertical="top"/>
    </xf>
    <xf numFmtId="0" fontId="30" fillId="27" borderId="44" xfId="0" applyFont="1" applyFill="1" applyBorder="1" applyAlignment="1">
      <alignment horizontal="center" vertical="top"/>
    </xf>
    <xf numFmtId="0" fontId="2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26" fillId="0" borderId="0" xfId="0" applyFont="1" applyAlignment="1">
      <alignment horizontal="left"/>
    </xf>
    <xf numFmtId="0" fontId="23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23" fillId="27" borderId="55" xfId="0" applyFont="1" applyFill="1" applyBorder="1" applyAlignment="1">
      <alignment horizontal="center" vertical="top"/>
    </xf>
    <xf numFmtId="0" fontId="23" fillId="0" borderId="26" xfId="0" applyFont="1" applyBorder="1" applyAlignment="1">
      <alignment horizontal="right" vertical="top"/>
    </xf>
    <xf numFmtId="0" fontId="23" fillId="0" borderId="54" xfId="0" applyFont="1" applyBorder="1" applyAlignment="1">
      <alignment horizontal="right" vertical="top"/>
    </xf>
    <xf numFmtId="0" fontId="38" fillId="0" borderId="0" xfId="0" applyFont="1" applyAlignment="1">
      <alignment horizontal="center" wrapText="1"/>
    </xf>
    <xf numFmtId="0" fontId="39" fillId="0" borderId="0" xfId="0" applyFont="1" applyAlignment="1">
      <alignment wrapText="1"/>
    </xf>
    <xf numFmtId="0" fontId="38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center" wrapText="1"/>
    </xf>
    <xf numFmtId="0" fontId="39" fillId="27" borderId="56" xfId="0" applyFont="1" applyFill="1" applyBorder="1" applyAlignment="1">
      <alignment horizontal="center" wrapText="1"/>
    </xf>
    <xf numFmtId="0" fontId="39" fillId="27" borderId="57" xfId="0" applyFont="1" applyFill="1" applyBorder="1" applyAlignment="1">
      <alignment horizontal="center" wrapText="1"/>
    </xf>
    <xf numFmtId="0" fontId="39" fillId="27" borderId="58" xfId="0" applyFont="1" applyFill="1" applyBorder="1" applyAlignment="1">
      <alignment horizontal="center" wrapText="1"/>
    </xf>
    <xf numFmtId="0" fontId="0" fillId="27" borderId="54" xfId="0" applyFill="1" applyBorder="1" applyAlignment="1">
      <alignment horizontal="center" wrapText="1"/>
    </xf>
    <xf numFmtId="0" fontId="23" fillId="27" borderId="37" xfId="0" applyFont="1" applyFill="1" applyBorder="1" applyAlignment="1">
      <alignment horizontal="center" vertical="top"/>
    </xf>
    <xf numFmtId="0" fontId="23" fillId="0" borderId="35" xfId="0" applyFont="1" applyBorder="1" applyAlignment="1">
      <alignment horizontal="right" vertical="top"/>
    </xf>
    <xf numFmtId="0" fontId="23" fillId="0" borderId="44" xfId="0" applyFont="1" applyBorder="1" applyAlignment="1">
      <alignment horizontal="right" vertical="top"/>
    </xf>
    <xf numFmtId="165" fontId="23" fillId="0" borderId="14" xfId="0" applyNumberFormat="1" applyFont="1" applyBorder="1" applyAlignment="1">
      <alignment horizontal="center" vertical="top"/>
    </xf>
    <xf numFmtId="0" fontId="0" fillId="0" borderId="37" xfId="0" applyBorder="1" applyAlignment="1">
      <alignment horizontal="center" vertical="top"/>
    </xf>
    <xf numFmtId="0" fontId="0" fillId="0" borderId="42" xfId="0" applyBorder="1" applyAlignment="1">
      <alignment horizontal="center" vertical="top"/>
    </xf>
    <xf numFmtId="165" fontId="23" fillId="0" borderId="59" xfId="0" applyNumberFormat="1" applyFont="1" applyBorder="1" applyAlignment="1">
      <alignment horizontal="center" vertical="top"/>
    </xf>
    <xf numFmtId="0" fontId="0" fillId="33" borderId="54" xfId="0" applyFill="1" applyBorder="1" applyAlignment="1">
      <alignment horizontal="center" wrapText="1"/>
    </xf>
    <xf numFmtId="0" fontId="23" fillId="33" borderId="37" xfId="0" applyFont="1" applyFill="1" applyBorder="1" applyAlignment="1">
      <alignment horizontal="center" vertical="top"/>
    </xf>
    <xf numFmtId="0" fontId="23" fillId="33" borderId="55" xfId="0" applyFont="1" applyFill="1" applyBorder="1" applyAlignment="1">
      <alignment horizontal="center" vertical="top"/>
    </xf>
    <xf numFmtId="0" fontId="0" fillId="33" borderId="19" xfId="0" applyFill="1" applyBorder="1" applyAlignment="1">
      <alignment horizontal="center" wrapText="1"/>
    </xf>
    <xf numFmtId="0" fontId="0" fillId="33" borderId="37" xfId="0" applyFill="1" applyBorder="1" applyAlignment="1">
      <alignment horizontal="center"/>
    </xf>
    <xf numFmtId="0" fontId="23" fillId="33" borderId="19" xfId="0" applyFont="1" applyFill="1" applyBorder="1" applyAlignment="1">
      <alignment horizontal="center" vertical="top"/>
    </xf>
    <xf numFmtId="0" fontId="23" fillId="33" borderId="0" xfId="0" applyFont="1" applyFill="1" applyAlignment="1">
      <alignment horizontal="justify" vertical="center" wrapText="1"/>
    </xf>
    <xf numFmtId="0" fontId="0" fillId="27" borderId="60" xfId="0" applyFill="1" applyBorder="1" applyAlignment="1">
      <alignment horizontal="center" wrapText="1"/>
    </xf>
    <xf numFmtId="0" fontId="23" fillId="33" borderId="37" xfId="0" applyFont="1" applyFill="1" applyBorder="1" applyAlignment="1">
      <alignment horizontal="center" vertical="top" wrapText="1"/>
    </xf>
    <xf numFmtId="0" fontId="23" fillId="33" borderId="55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ица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zoomScalePageLayoutView="0" workbookViewId="0" topLeftCell="A27">
      <selection activeCell="A24" sqref="A24"/>
    </sheetView>
  </sheetViews>
  <sheetFormatPr defaultColWidth="9.00390625" defaultRowHeight="12.75"/>
  <sheetData>
    <row r="1" spans="1:12" ht="18">
      <c r="A1" s="135"/>
      <c r="B1" s="135"/>
      <c r="C1" s="135"/>
      <c r="D1" s="135"/>
      <c r="E1" s="135"/>
      <c r="F1" s="136"/>
      <c r="G1" s="261" t="s">
        <v>280</v>
      </c>
      <c r="H1" s="261"/>
      <c r="I1" s="261"/>
      <c r="J1" s="261"/>
      <c r="K1" s="261"/>
      <c r="L1" s="261"/>
    </row>
    <row r="2" spans="1:12" ht="18">
      <c r="A2" s="135"/>
      <c r="B2" s="135"/>
      <c r="C2" s="135"/>
      <c r="D2" s="135"/>
      <c r="E2" s="136"/>
      <c r="F2" s="262" t="s">
        <v>20</v>
      </c>
      <c r="G2" s="262"/>
      <c r="H2" s="262"/>
      <c r="I2" s="262"/>
      <c r="J2" s="262"/>
      <c r="K2" s="262"/>
      <c r="L2" s="262"/>
    </row>
    <row r="3" spans="1:12" ht="18">
      <c r="A3" s="135"/>
      <c r="B3" s="135"/>
      <c r="C3" s="135"/>
      <c r="D3" s="135"/>
      <c r="E3" s="135"/>
      <c r="F3" s="262" t="s">
        <v>21</v>
      </c>
      <c r="G3" s="262"/>
      <c r="H3" s="262"/>
      <c r="I3" s="262"/>
      <c r="J3" s="262"/>
      <c r="K3" s="262"/>
      <c r="L3" s="262"/>
    </row>
    <row r="4" spans="1:12" ht="18">
      <c r="A4" s="135"/>
      <c r="B4" s="135"/>
      <c r="C4" s="135"/>
      <c r="D4" s="135"/>
      <c r="E4" s="135"/>
      <c r="F4" s="262" t="s">
        <v>281</v>
      </c>
      <c r="G4" s="262"/>
      <c r="H4" s="262"/>
      <c r="I4" s="262"/>
      <c r="J4" s="262"/>
      <c r="K4" s="262"/>
      <c r="L4" s="262"/>
    </row>
    <row r="5" spans="1:12" ht="18">
      <c r="A5" s="135"/>
      <c r="B5" s="135"/>
      <c r="C5" s="135"/>
      <c r="D5" s="135"/>
      <c r="E5" s="135"/>
      <c r="F5" s="262" t="s">
        <v>282</v>
      </c>
      <c r="G5" s="262"/>
      <c r="H5" s="262"/>
      <c r="I5" s="262"/>
      <c r="J5" s="262"/>
      <c r="K5" s="262"/>
      <c r="L5" s="262"/>
    </row>
    <row r="6" spans="1:12" ht="18">
      <c r="A6" s="135"/>
      <c r="B6" s="135"/>
      <c r="C6" s="135"/>
      <c r="D6" s="135"/>
      <c r="E6" s="135"/>
      <c r="F6" s="261" t="s">
        <v>283</v>
      </c>
      <c r="G6" s="261"/>
      <c r="H6" s="261"/>
      <c r="I6" s="261"/>
      <c r="J6" s="261"/>
      <c r="K6" s="261"/>
      <c r="L6" s="261"/>
    </row>
    <row r="7" spans="1:10" ht="18">
      <c r="A7" s="135"/>
      <c r="B7" s="135"/>
      <c r="C7" s="135"/>
      <c r="D7" s="135"/>
      <c r="E7" s="135"/>
      <c r="F7" s="135"/>
      <c r="G7" s="135"/>
      <c r="H7" s="135"/>
      <c r="I7" s="135"/>
      <c r="J7" s="135"/>
    </row>
    <row r="8" spans="1:10" ht="18">
      <c r="A8" s="135"/>
      <c r="B8" s="135"/>
      <c r="C8" s="135"/>
      <c r="D8" s="135"/>
      <c r="E8" s="263" t="s">
        <v>2</v>
      </c>
      <c r="F8" s="263"/>
      <c r="G8" s="263"/>
      <c r="H8" s="135"/>
      <c r="I8" s="135"/>
      <c r="J8" s="135"/>
    </row>
    <row r="9" spans="1:10" ht="18">
      <c r="A9" s="135"/>
      <c r="B9" s="135"/>
      <c r="C9" s="135"/>
      <c r="D9" s="138"/>
      <c r="E9" s="138" t="s">
        <v>307</v>
      </c>
      <c r="F9" s="138"/>
      <c r="G9" s="138"/>
      <c r="H9" s="138"/>
      <c r="I9" s="138"/>
      <c r="J9" s="138"/>
    </row>
    <row r="10" spans="1:10" ht="18">
      <c r="A10" s="135"/>
      <c r="B10" s="135"/>
      <c r="C10" s="135"/>
      <c r="D10" s="138"/>
      <c r="E10" s="138" t="s">
        <v>308</v>
      </c>
      <c r="F10" s="138"/>
      <c r="G10" s="138"/>
      <c r="H10" s="138"/>
      <c r="I10" s="138"/>
      <c r="J10" s="137"/>
    </row>
    <row r="11" spans="1:10" ht="18">
      <c r="A11" s="135"/>
      <c r="B11" s="135"/>
      <c r="C11" s="135"/>
      <c r="D11" s="137"/>
      <c r="E11" s="137" t="s">
        <v>284</v>
      </c>
      <c r="F11" s="137"/>
      <c r="G11" s="137"/>
      <c r="H11" s="137"/>
      <c r="I11" s="137"/>
      <c r="J11" s="137"/>
    </row>
    <row r="12" spans="1:10" ht="18">
      <c r="A12" s="135"/>
      <c r="B12" s="135"/>
      <c r="C12" s="135"/>
      <c r="D12" s="137"/>
      <c r="E12" s="137" t="s">
        <v>285</v>
      </c>
      <c r="F12" s="137"/>
      <c r="G12" s="137"/>
      <c r="H12" s="137"/>
      <c r="I12" s="137"/>
      <c r="J12" s="137"/>
    </row>
    <row r="13" spans="1:10" ht="18">
      <c r="A13" s="135"/>
      <c r="B13" s="135"/>
      <c r="C13" s="135"/>
      <c r="D13" s="137"/>
      <c r="E13" s="137" t="s">
        <v>286</v>
      </c>
      <c r="F13" s="137"/>
      <c r="G13" s="137"/>
      <c r="H13" s="137"/>
      <c r="I13" s="137"/>
      <c r="J13" s="137"/>
    </row>
    <row r="14" spans="1:12" ht="18">
      <c r="A14" s="154"/>
      <c r="B14" s="154"/>
      <c r="C14" s="154"/>
      <c r="D14" s="155"/>
      <c r="E14" s="155" t="s">
        <v>287</v>
      </c>
      <c r="F14" s="155"/>
      <c r="G14" s="155"/>
      <c r="H14" s="155"/>
      <c r="I14" s="155"/>
      <c r="J14" s="155"/>
      <c r="K14" s="6"/>
      <c r="L14" s="6"/>
    </row>
    <row r="15" spans="1:12" ht="18">
      <c r="A15" s="154"/>
      <c r="B15" s="154"/>
      <c r="C15" s="154"/>
      <c r="D15" s="156"/>
      <c r="E15" s="156"/>
      <c r="F15" s="156"/>
      <c r="G15" s="156" t="s">
        <v>288</v>
      </c>
      <c r="H15" s="155" t="s">
        <v>289</v>
      </c>
      <c r="I15" s="154"/>
      <c r="J15" s="154"/>
      <c r="K15" s="6"/>
      <c r="L15" s="6"/>
    </row>
    <row r="16" spans="1:12" ht="18">
      <c r="A16" s="154"/>
      <c r="B16" s="154"/>
      <c r="C16" s="154"/>
      <c r="D16" s="154"/>
      <c r="E16" s="154" t="s">
        <v>290</v>
      </c>
      <c r="F16" s="157"/>
      <c r="G16" s="158"/>
      <c r="H16" s="154" t="s">
        <v>291</v>
      </c>
      <c r="I16" s="154"/>
      <c r="J16" s="154"/>
      <c r="K16" s="6"/>
      <c r="L16" s="6"/>
    </row>
    <row r="17" spans="1:12" ht="18">
      <c r="A17" s="154"/>
      <c r="B17" s="154"/>
      <c r="C17" s="154"/>
      <c r="D17" s="154"/>
      <c r="E17" s="154"/>
      <c r="F17" s="154"/>
      <c r="G17" s="154"/>
      <c r="H17" s="154"/>
      <c r="I17" s="154"/>
      <c r="J17" s="154"/>
      <c r="K17" s="6"/>
      <c r="L17" s="6"/>
    </row>
    <row r="18" spans="1:12" ht="18">
      <c r="A18" s="154"/>
      <c r="B18" s="154"/>
      <c r="C18" s="154"/>
      <c r="D18" s="154"/>
      <c r="E18" s="154"/>
      <c r="F18" s="154"/>
      <c r="G18" s="154"/>
      <c r="H18" s="154"/>
      <c r="I18" s="154"/>
      <c r="J18" s="154"/>
      <c r="K18" s="6"/>
      <c r="L18" s="6"/>
    </row>
    <row r="19" spans="1:12" ht="18">
      <c r="A19" s="264" t="s">
        <v>22</v>
      </c>
      <c r="B19" s="265"/>
      <c r="C19" s="265"/>
      <c r="D19" s="265"/>
      <c r="E19" s="265"/>
      <c r="F19" s="265"/>
      <c r="G19" s="265"/>
      <c r="H19" s="265"/>
      <c r="I19" s="265"/>
      <c r="J19" s="265"/>
      <c r="K19" s="6"/>
      <c r="L19" s="6"/>
    </row>
    <row r="20" spans="1:12" ht="18">
      <c r="A20" s="264" t="s">
        <v>23</v>
      </c>
      <c r="B20" s="265"/>
      <c r="C20" s="265"/>
      <c r="D20" s="265"/>
      <c r="E20" s="265"/>
      <c r="F20" s="265"/>
      <c r="G20" s="265"/>
      <c r="H20" s="265"/>
      <c r="I20" s="265"/>
      <c r="J20" s="265"/>
      <c r="K20" s="6"/>
      <c r="L20" s="6"/>
    </row>
    <row r="21" spans="1:12" ht="18">
      <c r="A21" s="264" t="s">
        <v>335</v>
      </c>
      <c r="B21" s="265"/>
      <c r="C21" s="265"/>
      <c r="D21" s="265"/>
      <c r="E21" s="265"/>
      <c r="F21" s="265"/>
      <c r="G21" s="265"/>
      <c r="H21" s="265"/>
      <c r="I21" s="265"/>
      <c r="J21" s="265"/>
      <c r="K21" s="6"/>
      <c r="L21" s="6"/>
    </row>
    <row r="22" spans="1:12" ht="18">
      <c r="A22" s="154"/>
      <c r="B22" s="154"/>
      <c r="C22" s="154"/>
      <c r="D22" s="154"/>
      <c r="E22" s="154"/>
      <c r="F22" s="154"/>
      <c r="G22" s="154"/>
      <c r="H22" s="154"/>
      <c r="I22" s="154"/>
      <c r="J22" s="154"/>
      <c r="K22" s="6"/>
      <c r="L22" s="6"/>
    </row>
    <row r="23" spans="1:12" ht="18">
      <c r="A23" s="264" t="s">
        <v>349</v>
      </c>
      <c r="B23" s="265"/>
      <c r="C23" s="265"/>
      <c r="D23" s="265"/>
      <c r="E23" s="265"/>
      <c r="F23" s="265"/>
      <c r="G23" s="265"/>
      <c r="H23" s="265"/>
      <c r="I23" s="265"/>
      <c r="J23" s="265"/>
      <c r="K23" s="6"/>
      <c r="L23" s="6"/>
    </row>
    <row r="24" spans="1:12" ht="18">
      <c r="A24" s="154"/>
      <c r="B24" s="154"/>
      <c r="C24" s="154"/>
      <c r="D24" s="154"/>
      <c r="E24" s="154"/>
      <c r="F24" s="154"/>
      <c r="G24" s="154"/>
      <c r="H24" s="154"/>
      <c r="I24" s="154"/>
      <c r="J24" s="154"/>
      <c r="K24" s="6"/>
      <c r="L24" s="6"/>
    </row>
    <row r="25" spans="1:12" ht="18">
      <c r="A25" s="154"/>
      <c r="B25" s="154"/>
      <c r="C25" s="154"/>
      <c r="D25" s="154"/>
      <c r="E25" s="154"/>
      <c r="F25" s="154"/>
      <c r="G25" s="154"/>
      <c r="H25" s="155"/>
      <c r="I25" s="155"/>
      <c r="J25" s="155"/>
      <c r="K25" s="159"/>
      <c r="L25" s="160" t="s">
        <v>24</v>
      </c>
    </row>
    <row r="26" spans="1:12" ht="18">
      <c r="A26" s="154"/>
      <c r="B26" s="154"/>
      <c r="C26" s="154"/>
      <c r="D26" s="154"/>
      <c r="E26" s="154"/>
      <c r="F26" s="154"/>
      <c r="G26" s="154"/>
      <c r="H26" s="156"/>
      <c r="I26" s="156"/>
      <c r="J26" s="156"/>
      <c r="K26" s="161" t="s">
        <v>25</v>
      </c>
      <c r="L26" s="162"/>
    </row>
    <row r="27" spans="1:12" ht="18">
      <c r="A27" s="154"/>
      <c r="B27" s="154"/>
      <c r="C27" s="154"/>
      <c r="D27" s="154"/>
      <c r="E27" s="154"/>
      <c r="F27" s="154"/>
      <c r="G27" s="154"/>
      <c r="H27" s="156"/>
      <c r="I27" s="156"/>
      <c r="J27" s="156"/>
      <c r="K27" s="161" t="s">
        <v>26</v>
      </c>
      <c r="L27" s="162"/>
    </row>
    <row r="28" spans="1:12" ht="18">
      <c r="A28" s="154"/>
      <c r="B28" s="154"/>
      <c r="C28" s="154"/>
      <c r="D28" s="154"/>
      <c r="E28" s="154"/>
      <c r="F28" s="154"/>
      <c r="G28" s="154"/>
      <c r="H28" s="156"/>
      <c r="I28" s="156"/>
      <c r="J28" s="156"/>
      <c r="K28" s="161" t="s">
        <v>28</v>
      </c>
      <c r="L28" s="162"/>
    </row>
    <row r="29" spans="1:12" ht="18">
      <c r="A29" s="154"/>
      <c r="B29" s="154"/>
      <c r="C29" s="154"/>
      <c r="D29" s="154"/>
      <c r="E29" s="154"/>
      <c r="F29" s="154"/>
      <c r="G29" s="154"/>
      <c r="H29" s="156"/>
      <c r="I29" s="156"/>
      <c r="J29" s="156"/>
      <c r="K29" s="161" t="s">
        <v>292</v>
      </c>
      <c r="L29" s="160">
        <v>383</v>
      </c>
    </row>
    <row r="30" spans="1:12" ht="18">
      <c r="A30" s="154"/>
      <c r="B30" s="154"/>
      <c r="C30" s="154"/>
      <c r="D30" s="154"/>
      <c r="E30" s="154"/>
      <c r="F30" s="154"/>
      <c r="G30" s="154"/>
      <c r="H30" s="154"/>
      <c r="I30" s="154"/>
      <c r="J30" s="154"/>
      <c r="K30" s="6"/>
      <c r="L30" s="6"/>
    </row>
    <row r="31" spans="1:12" ht="18">
      <c r="A31" s="267" t="s">
        <v>27</v>
      </c>
      <c r="B31" s="267"/>
      <c r="C31" s="267"/>
      <c r="D31" s="267"/>
      <c r="E31" s="267"/>
      <c r="F31" s="267"/>
      <c r="G31" s="267"/>
      <c r="H31" s="267"/>
      <c r="I31" s="267"/>
      <c r="J31" s="267"/>
      <c r="K31" s="6"/>
      <c r="L31" s="6"/>
    </row>
    <row r="32" spans="1:12" ht="18">
      <c r="A32" s="271" t="s">
        <v>293</v>
      </c>
      <c r="B32" s="272"/>
      <c r="C32" s="272"/>
      <c r="D32" s="272"/>
      <c r="E32" s="272"/>
      <c r="F32" s="272"/>
      <c r="G32" s="272"/>
      <c r="H32" s="272"/>
      <c r="I32" s="272"/>
      <c r="J32" s="272"/>
      <c r="K32" s="6"/>
      <c r="L32" s="6"/>
    </row>
    <row r="33" spans="1:12" ht="18">
      <c r="A33" s="275" t="s">
        <v>302</v>
      </c>
      <c r="B33" s="275"/>
      <c r="C33" s="275"/>
      <c r="D33" s="275"/>
      <c r="E33" s="275"/>
      <c r="F33" s="275"/>
      <c r="G33" s="275"/>
      <c r="H33" s="275"/>
      <c r="I33" s="275"/>
      <c r="J33" s="275"/>
      <c r="K33" s="275"/>
      <c r="L33" s="275"/>
    </row>
    <row r="34" spans="1:12" ht="18">
      <c r="A34" s="155"/>
      <c r="B34" s="155"/>
      <c r="C34" s="155"/>
      <c r="D34" s="155"/>
      <c r="E34" s="155"/>
      <c r="F34" s="155"/>
      <c r="G34" s="155"/>
      <c r="H34" s="155"/>
      <c r="I34" s="155"/>
      <c r="J34" s="155"/>
      <c r="K34" s="6"/>
      <c r="L34" s="6"/>
    </row>
    <row r="35" spans="1:12" ht="18">
      <c r="A35" s="267" t="s">
        <v>294</v>
      </c>
      <c r="B35" s="267"/>
      <c r="C35" s="154"/>
      <c r="D35" s="154"/>
      <c r="E35" s="154"/>
      <c r="F35" s="154"/>
      <c r="G35" s="154"/>
      <c r="H35" s="154"/>
      <c r="I35" s="154"/>
      <c r="J35" s="154"/>
      <c r="K35" s="6"/>
      <c r="L35" s="6"/>
    </row>
    <row r="36" spans="1:12" ht="18">
      <c r="A36" s="269" t="s">
        <v>303</v>
      </c>
      <c r="B36" s="270"/>
      <c r="C36" s="270"/>
      <c r="D36" s="270"/>
      <c r="E36" s="270"/>
      <c r="F36" s="270"/>
      <c r="G36" s="270"/>
      <c r="H36" s="270"/>
      <c r="I36" s="270"/>
      <c r="J36" s="270"/>
      <c r="K36" s="6"/>
      <c r="L36" s="6"/>
    </row>
    <row r="37" spans="1:12" ht="18">
      <c r="A37" s="154"/>
      <c r="B37" s="154"/>
      <c r="C37" s="154"/>
      <c r="D37" s="154"/>
      <c r="E37" s="154"/>
      <c r="F37" s="154"/>
      <c r="G37" s="154"/>
      <c r="H37" s="154"/>
      <c r="I37" s="154"/>
      <c r="J37" s="154"/>
      <c r="K37" s="6"/>
      <c r="L37" s="6"/>
    </row>
    <row r="38" spans="1:12" ht="18">
      <c r="A38" s="267" t="s">
        <v>295</v>
      </c>
      <c r="B38" s="267"/>
      <c r="C38" s="267"/>
      <c r="D38" s="267"/>
      <c r="E38" s="267"/>
      <c r="F38" s="267"/>
      <c r="G38" s="267"/>
      <c r="H38" s="267"/>
      <c r="I38" s="267"/>
      <c r="J38" s="267"/>
      <c r="K38" s="6"/>
      <c r="L38" s="6"/>
    </row>
    <row r="39" spans="1:12" ht="18">
      <c r="A39" s="154"/>
      <c r="B39" s="154"/>
      <c r="C39" s="154"/>
      <c r="D39" s="154"/>
      <c r="E39" s="154"/>
      <c r="F39" s="154"/>
      <c r="G39" s="154"/>
      <c r="H39" s="154"/>
      <c r="I39" s="154"/>
      <c r="J39" s="154"/>
      <c r="K39" s="6"/>
      <c r="L39" s="6"/>
    </row>
    <row r="40" spans="1:12" ht="16.5">
      <c r="A40" s="276" t="s">
        <v>296</v>
      </c>
      <c r="B40" s="276"/>
      <c r="C40" s="276"/>
      <c r="D40" s="276"/>
      <c r="E40" s="276"/>
      <c r="F40" s="276"/>
      <c r="G40" s="276"/>
      <c r="H40" s="276"/>
      <c r="I40" s="276"/>
      <c r="J40" s="276"/>
      <c r="K40" s="6"/>
      <c r="L40" s="6"/>
    </row>
    <row r="41" spans="1:12" ht="18">
      <c r="A41" s="267" t="s">
        <v>297</v>
      </c>
      <c r="B41" s="267"/>
      <c r="C41" s="267"/>
      <c r="D41" s="267"/>
      <c r="E41" s="267"/>
      <c r="F41" s="267"/>
      <c r="G41" s="267"/>
      <c r="H41" s="267"/>
      <c r="I41" s="267"/>
      <c r="J41" s="267"/>
      <c r="K41" s="6"/>
      <c r="L41" s="6"/>
    </row>
    <row r="42" spans="1:12" ht="18">
      <c r="A42" s="270" t="s">
        <v>298</v>
      </c>
      <c r="B42" s="270"/>
      <c r="C42" s="270"/>
      <c r="D42" s="270"/>
      <c r="E42" s="270"/>
      <c r="F42" s="270"/>
      <c r="G42" s="270"/>
      <c r="H42" s="270"/>
      <c r="I42" s="270"/>
      <c r="J42" s="270"/>
      <c r="K42" s="6"/>
      <c r="L42" s="6"/>
    </row>
    <row r="43" spans="1:12" ht="18">
      <c r="A43" s="154"/>
      <c r="B43" s="154"/>
      <c r="C43" s="154"/>
      <c r="D43" s="154"/>
      <c r="E43" s="154"/>
      <c r="F43" s="154"/>
      <c r="G43" s="154"/>
      <c r="H43" s="154"/>
      <c r="I43" s="154"/>
      <c r="J43" s="154"/>
      <c r="K43" s="6"/>
      <c r="L43" s="6"/>
    </row>
    <row r="44" spans="1:12" ht="15">
      <c r="A44" s="278" t="s">
        <v>299</v>
      </c>
      <c r="B44" s="278"/>
      <c r="C44" s="278"/>
      <c r="D44" s="278"/>
      <c r="E44" s="278"/>
      <c r="F44" s="278"/>
      <c r="G44" s="278"/>
      <c r="H44" s="278"/>
      <c r="I44" s="278"/>
      <c r="J44" s="278"/>
      <c r="K44" s="6"/>
      <c r="L44" s="6"/>
    </row>
    <row r="45" spans="1:12" ht="18">
      <c r="A45" s="273" t="s">
        <v>300</v>
      </c>
      <c r="B45" s="274"/>
      <c r="C45" s="274"/>
      <c r="D45" s="274"/>
      <c r="E45" s="274"/>
      <c r="F45" s="274"/>
      <c r="G45" s="274"/>
      <c r="H45" s="274"/>
      <c r="I45" s="274"/>
      <c r="J45" s="274"/>
      <c r="K45" s="6"/>
      <c r="L45" s="6"/>
    </row>
    <row r="46" spans="1:12" ht="18">
      <c r="A46" s="154"/>
      <c r="B46" s="154"/>
      <c r="C46" s="154"/>
      <c r="D46" s="154"/>
      <c r="E46" s="154"/>
      <c r="F46" s="154"/>
      <c r="G46" s="154"/>
      <c r="H46" s="154"/>
      <c r="I46" s="154"/>
      <c r="J46" s="154"/>
      <c r="K46" s="6"/>
      <c r="L46" s="6"/>
    </row>
    <row r="47" spans="1:12" ht="18">
      <c r="A47" s="267" t="s">
        <v>301</v>
      </c>
      <c r="B47" s="267"/>
      <c r="C47" s="267"/>
      <c r="D47" s="267"/>
      <c r="E47" s="267"/>
      <c r="F47" s="267"/>
      <c r="G47" s="267"/>
      <c r="H47" s="267"/>
      <c r="I47" s="267"/>
      <c r="J47" s="267"/>
      <c r="K47" s="6"/>
      <c r="L47" s="6"/>
    </row>
    <row r="48" spans="1:12" ht="18">
      <c r="A48" s="269" t="s">
        <v>305</v>
      </c>
      <c r="B48" s="277"/>
      <c r="C48" s="277"/>
      <c r="D48" s="277"/>
      <c r="E48" s="277"/>
      <c r="F48" s="277"/>
      <c r="G48" s="277"/>
      <c r="H48" s="277"/>
      <c r="I48" s="277"/>
      <c r="J48" s="277"/>
      <c r="K48" s="6"/>
      <c r="L48" s="6"/>
    </row>
    <row r="49" spans="1:12" ht="15.75">
      <c r="A49" s="268" t="s">
        <v>29</v>
      </c>
      <c r="B49" s="268"/>
      <c r="C49" s="268"/>
      <c r="D49" s="268"/>
      <c r="E49" s="268"/>
      <c r="F49" s="268"/>
      <c r="G49" s="268"/>
      <c r="H49" s="268"/>
      <c r="I49" s="268"/>
      <c r="J49" s="268"/>
      <c r="K49" s="268"/>
      <c r="L49" s="268"/>
    </row>
    <row r="50" spans="1:12" ht="15.75">
      <c r="A50" s="266"/>
      <c r="B50" s="266"/>
      <c r="C50" s="266"/>
      <c r="D50" s="266"/>
      <c r="E50" s="266"/>
      <c r="F50" s="266"/>
      <c r="G50" s="266"/>
      <c r="H50" s="266"/>
      <c r="I50" s="266"/>
      <c r="J50" s="266"/>
      <c r="K50" s="266"/>
      <c r="L50" s="266"/>
    </row>
    <row r="51" spans="1:12" ht="33" customHeight="1">
      <c r="A51" s="266" t="s">
        <v>30</v>
      </c>
      <c r="B51" s="266"/>
      <c r="C51" s="266"/>
      <c r="D51" s="266"/>
      <c r="E51" s="266"/>
      <c r="F51" s="266"/>
      <c r="G51" s="266"/>
      <c r="H51" s="266"/>
      <c r="I51" s="266"/>
      <c r="J51" s="266"/>
      <c r="K51" s="266"/>
      <c r="L51" s="266"/>
    </row>
    <row r="52" spans="1:12" ht="15.75">
      <c r="A52" s="266"/>
      <c r="B52" s="266"/>
      <c r="C52" s="266"/>
      <c r="D52" s="266"/>
      <c r="E52" s="266"/>
      <c r="F52" s="266"/>
      <c r="G52" s="266"/>
      <c r="H52" s="266"/>
      <c r="I52" s="266"/>
      <c r="J52" s="266"/>
      <c r="K52" s="266"/>
      <c r="L52" s="266"/>
    </row>
    <row r="53" spans="1:12" ht="79.5" customHeight="1">
      <c r="A53" s="266" t="s">
        <v>31</v>
      </c>
      <c r="B53" s="266"/>
      <c r="C53" s="266"/>
      <c r="D53" s="266"/>
      <c r="E53" s="266"/>
      <c r="F53" s="266"/>
      <c r="G53" s="266"/>
      <c r="H53" s="266"/>
      <c r="I53" s="266"/>
      <c r="J53" s="266"/>
      <c r="K53" s="266"/>
      <c r="L53" s="266"/>
    </row>
    <row r="54" spans="1:12" ht="33.75" customHeight="1">
      <c r="A54" s="266" t="s">
        <v>32</v>
      </c>
      <c r="B54" s="266"/>
      <c r="C54" s="266"/>
      <c r="D54" s="266"/>
      <c r="E54" s="266"/>
      <c r="F54" s="266"/>
      <c r="G54" s="266"/>
      <c r="H54" s="266"/>
      <c r="I54" s="266"/>
      <c r="J54" s="266"/>
      <c r="K54" s="266"/>
      <c r="L54" s="266"/>
    </row>
    <row r="55" spans="1:12" ht="62.25" customHeight="1">
      <c r="A55" s="266" t="s">
        <v>33</v>
      </c>
      <c r="B55" s="266"/>
      <c r="C55" s="266"/>
      <c r="D55" s="266"/>
      <c r="E55" s="266"/>
      <c r="F55" s="266"/>
      <c r="G55" s="266"/>
      <c r="H55" s="266"/>
      <c r="I55" s="266"/>
      <c r="J55" s="266"/>
      <c r="K55" s="266"/>
      <c r="L55" s="266"/>
    </row>
    <row r="56" spans="1:12" ht="46.5" customHeight="1">
      <c r="A56" s="266" t="s">
        <v>34</v>
      </c>
      <c r="B56" s="266"/>
      <c r="C56" s="266"/>
      <c r="D56" s="266"/>
      <c r="E56" s="266"/>
      <c r="F56" s="266"/>
      <c r="G56" s="266"/>
      <c r="H56" s="266"/>
      <c r="I56" s="266"/>
      <c r="J56" s="266"/>
      <c r="K56" s="266"/>
      <c r="L56" s="266"/>
    </row>
    <row r="57" spans="1:12" ht="32.25" customHeight="1">
      <c r="A57" s="266" t="s">
        <v>35</v>
      </c>
      <c r="B57" s="266"/>
      <c r="C57" s="266"/>
      <c r="D57" s="266"/>
      <c r="E57" s="266"/>
      <c r="F57" s="266"/>
      <c r="G57" s="266"/>
      <c r="H57" s="266"/>
      <c r="I57" s="266"/>
      <c r="J57" s="266"/>
      <c r="K57" s="266"/>
      <c r="L57" s="266"/>
    </row>
    <row r="58" spans="1:12" ht="15.75">
      <c r="A58" s="266" t="s">
        <v>36</v>
      </c>
      <c r="B58" s="266"/>
      <c r="C58" s="266"/>
      <c r="D58" s="266"/>
      <c r="E58" s="266"/>
      <c r="F58" s="266"/>
      <c r="G58" s="266"/>
      <c r="H58" s="266"/>
      <c r="I58" s="266"/>
      <c r="J58" s="266"/>
      <c r="K58" s="266"/>
      <c r="L58" s="266"/>
    </row>
    <row r="59" spans="1:12" ht="15.75">
      <c r="A59" s="266" t="s">
        <v>37</v>
      </c>
      <c r="B59" s="266"/>
      <c r="C59" s="266"/>
      <c r="D59" s="266"/>
      <c r="E59" s="266"/>
      <c r="F59" s="266"/>
      <c r="G59" s="266"/>
      <c r="H59" s="266"/>
      <c r="I59" s="266"/>
      <c r="J59" s="266"/>
      <c r="K59" s="266"/>
      <c r="L59" s="266"/>
    </row>
    <row r="60" spans="1:12" ht="33" customHeight="1">
      <c r="A60" s="266" t="s">
        <v>38</v>
      </c>
      <c r="B60" s="266"/>
      <c r="C60" s="266"/>
      <c r="D60" s="266"/>
      <c r="E60" s="266"/>
      <c r="F60" s="266"/>
      <c r="G60" s="266"/>
      <c r="H60" s="266"/>
      <c r="I60" s="266"/>
      <c r="J60" s="266"/>
      <c r="K60" s="266"/>
      <c r="L60" s="266"/>
    </row>
    <row r="61" spans="1:12" ht="15.75">
      <c r="A61" s="266" t="s">
        <v>36</v>
      </c>
      <c r="B61" s="266"/>
      <c r="C61" s="266"/>
      <c r="D61" s="266"/>
      <c r="E61" s="266"/>
      <c r="F61" s="266"/>
      <c r="G61" s="266"/>
      <c r="H61" s="266"/>
      <c r="I61" s="266"/>
      <c r="J61" s="266"/>
      <c r="K61" s="266"/>
      <c r="L61" s="266"/>
    </row>
    <row r="62" spans="1:12" ht="15.75">
      <c r="A62" s="266" t="s">
        <v>37</v>
      </c>
      <c r="B62" s="266"/>
      <c r="C62" s="266"/>
      <c r="D62" s="266"/>
      <c r="E62" s="266"/>
      <c r="F62" s="266"/>
      <c r="G62" s="266"/>
      <c r="H62" s="266"/>
      <c r="I62" s="266"/>
      <c r="J62" s="266"/>
      <c r="K62" s="266"/>
      <c r="L62" s="266"/>
    </row>
    <row r="63" spans="1:12" ht="78" customHeight="1">
      <c r="A63" s="266" t="s">
        <v>276</v>
      </c>
      <c r="B63" s="266"/>
      <c r="C63" s="266"/>
      <c r="D63" s="266"/>
      <c r="E63" s="266"/>
      <c r="F63" s="266"/>
      <c r="G63" s="266"/>
      <c r="H63" s="266"/>
      <c r="I63" s="266"/>
      <c r="J63" s="266"/>
      <c r="K63" s="266"/>
      <c r="L63" s="266"/>
    </row>
    <row r="64" spans="1:12" ht="49.5" customHeight="1">
      <c r="A64" s="266" t="s">
        <v>310</v>
      </c>
      <c r="B64" s="266"/>
      <c r="C64" s="266"/>
      <c r="D64" s="266"/>
      <c r="E64" s="266"/>
      <c r="F64" s="266"/>
      <c r="G64" s="266"/>
      <c r="H64" s="266"/>
      <c r="I64" s="266"/>
      <c r="J64" s="266"/>
      <c r="K64" s="266"/>
      <c r="L64" s="266"/>
    </row>
    <row r="65" spans="1:12" ht="15.75">
      <c r="A65" s="266"/>
      <c r="B65" s="266"/>
      <c r="C65" s="266"/>
      <c r="D65" s="266"/>
      <c r="E65" s="266"/>
      <c r="F65" s="266"/>
      <c r="G65" s="266"/>
      <c r="H65" s="266"/>
      <c r="I65" s="266"/>
      <c r="J65" s="266"/>
      <c r="K65" s="266"/>
      <c r="L65" s="266"/>
    </row>
    <row r="66" spans="1:12" ht="15.75">
      <c r="A66" s="266"/>
      <c r="B66" s="266"/>
      <c r="C66" s="266"/>
      <c r="D66" s="266"/>
      <c r="E66" s="266"/>
      <c r="F66" s="266"/>
      <c r="G66" s="266"/>
      <c r="H66" s="266"/>
      <c r="I66" s="266"/>
      <c r="J66" s="266"/>
      <c r="K66" s="266"/>
      <c r="L66" s="266"/>
    </row>
    <row r="67" spans="1:12" ht="15.75">
      <c r="A67" s="266"/>
      <c r="B67" s="266"/>
      <c r="C67" s="266"/>
      <c r="D67" s="266"/>
      <c r="E67" s="266"/>
      <c r="F67" s="266"/>
      <c r="G67" s="266"/>
      <c r="H67" s="266"/>
      <c r="I67" s="266"/>
      <c r="J67" s="266"/>
      <c r="K67" s="266"/>
      <c r="L67" s="266"/>
    </row>
    <row r="68" spans="1:12" ht="15.75">
      <c r="A68" s="266"/>
      <c r="B68" s="266"/>
      <c r="C68" s="266"/>
      <c r="D68" s="266"/>
      <c r="E68" s="266"/>
      <c r="F68" s="266"/>
      <c r="G68" s="266"/>
      <c r="H68" s="266"/>
      <c r="I68" s="266"/>
      <c r="J68" s="266"/>
      <c r="K68" s="266"/>
      <c r="L68" s="266"/>
    </row>
    <row r="69" spans="1:12" ht="15.75">
      <c r="A69" s="266"/>
      <c r="B69" s="266"/>
      <c r="C69" s="266"/>
      <c r="D69" s="266"/>
      <c r="E69" s="266"/>
      <c r="F69" s="266"/>
      <c r="G69" s="266"/>
      <c r="H69" s="266"/>
      <c r="I69" s="266"/>
      <c r="J69" s="266"/>
      <c r="K69" s="266"/>
      <c r="L69" s="266"/>
    </row>
    <row r="70" spans="1:12" ht="15.75">
      <c r="A70" s="266"/>
      <c r="B70" s="266"/>
      <c r="C70" s="266"/>
      <c r="D70" s="266"/>
      <c r="E70" s="266"/>
      <c r="F70" s="266"/>
      <c r="G70" s="266"/>
      <c r="H70" s="266"/>
      <c r="I70" s="266"/>
      <c r="J70" s="266"/>
      <c r="K70" s="266"/>
      <c r="L70" s="266"/>
    </row>
    <row r="71" spans="1:12" ht="15.75">
      <c r="A71" s="266"/>
      <c r="B71" s="266"/>
      <c r="C71" s="266"/>
      <c r="D71" s="266"/>
      <c r="E71" s="266"/>
      <c r="F71" s="266"/>
      <c r="G71" s="266"/>
      <c r="H71" s="266"/>
      <c r="I71" s="266"/>
      <c r="J71" s="266"/>
      <c r="K71" s="266"/>
      <c r="L71" s="266"/>
    </row>
    <row r="72" spans="1:12" ht="15.75">
      <c r="A72" s="266"/>
      <c r="B72" s="266"/>
      <c r="C72" s="266"/>
      <c r="D72" s="266"/>
      <c r="E72" s="266"/>
      <c r="F72" s="266"/>
      <c r="G72" s="266"/>
      <c r="H72" s="266"/>
      <c r="I72" s="266"/>
      <c r="J72" s="266"/>
      <c r="K72" s="266"/>
      <c r="L72" s="266"/>
    </row>
    <row r="73" spans="1:12" ht="15.75">
      <c r="A73" s="266"/>
      <c r="B73" s="266"/>
      <c r="C73" s="266"/>
      <c r="D73" s="266"/>
      <c r="E73" s="266"/>
      <c r="F73" s="266"/>
      <c r="G73" s="266"/>
      <c r="H73" s="266"/>
      <c r="I73" s="266"/>
      <c r="J73" s="266"/>
      <c r="K73" s="266"/>
      <c r="L73" s="266"/>
    </row>
    <row r="74" spans="1:12" ht="15.75">
      <c r="A74" s="266"/>
      <c r="B74" s="266"/>
      <c r="C74" s="266"/>
      <c r="D74" s="266"/>
      <c r="E74" s="266"/>
      <c r="F74" s="266"/>
      <c r="G74" s="266"/>
      <c r="H74" s="266"/>
      <c r="I74" s="266"/>
      <c r="J74" s="266"/>
      <c r="K74" s="266"/>
      <c r="L74" s="266"/>
    </row>
    <row r="75" spans="1:12" ht="15.75">
      <c r="A75" s="266"/>
      <c r="B75" s="266"/>
      <c r="C75" s="266"/>
      <c r="D75" s="266"/>
      <c r="E75" s="266"/>
      <c r="F75" s="266"/>
      <c r="G75" s="266"/>
      <c r="H75" s="266"/>
      <c r="I75" s="266"/>
      <c r="J75" s="266"/>
      <c r="K75" s="266"/>
      <c r="L75" s="266"/>
    </row>
    <row r="76" spans="1:12" ht="15.75">
      <c r="A76" s="266"/>
      <c r="B76" s="266"/>
      <c r="C76" s="266"/>
      <c r="D76" s="266"/>
      <c r="E76" s="266"/>
      <c r="F76" s="266"/>
      <c r="G76" s="266"/>
      <c r="H76" s="266"/>
      <c r="I76" s="266"/>
      <c r="J76" s="266"/>
      <c r="K76" s="266"/>
      <c r="L76" s="266"/>
    </row>
    <row r="77" spans="1:12" ht="15.75">
      <c r="A77" s="266"/>
      <c r="B77" s="266"/>
      <c r="C77" s="266"/>
      <c r="D77" s="266"/>
      <c r="E77" s="266"/>
      <c r="F77" s="266"/>
      <c r="G77" s="266"/>
      <c r="H77" s="266"/>
      <c r="I77" s="266"/>
      <c r="J77" s="266"/>
      <c r="K77" s="266"/>
      <c r="L77" s="266"/>
    </row>
    <row r="78" spans="1:12" ht="15.75">
      <c r="A78" s="266"/>
      <c r="B78" s="266"/>
      <c r="C78" s="266"/>
      <c r="D78" s="266"/>
      <c r="E78" s="266"/>
      <c r="F78" s="266"/>
      <c r="G78" s="266"/>
      <c r="H78" s="266"/>
      <c r="I78" s="266"/>
      <c r="J78" s="266"/>
      <c r="K78" s="266"/>
      <c r="L78" s="266"/>
    </row>
    <row r="79" spans="1:12" ht="15.75">
      <c r="A79" s="266"/>
      <c r="B79" s="266"/>
      <c r="C79" s="266"/>
      <c r="D79" s="266"/>
      <c r="E79" s="266"/>
      <c r="F79" s="266"/>
      <c r="G79" s="266"/>
      <c r="H79" s="266"/>
      <c r="I79" s="266"/>
      <c r="J79" s="266"/>
      <c r="K79" s="266"/>
      <c r="L79" s="266"/>
    </row>
    <row r="80" spans="1:12" ht="15.75">
      <c r="A80" s="266"/>
      <c r="B80" s="266"/>
      <c r="C80" s="266"/>
      <c r="D80" s="266"/>
      <c r="E80" s="266"/>
      <c r="F80" s="266"/>
      <c r="G80" s="266"/>
      <c r="H80" s="266"/>
      <c r="I80" s="266"/>
      <c r="J80" s="266"/>
      <c r="K80" s="266"/>
      <c r="L80" s="266"/>
    </row>
    <row r="81" spans="1:12" ht="15.75">
      <c r="A81" s="266"/>
      <c r="B81" s="266"/>
      <c r="C81" s="266"/>
      <c r="D81" s="266"/>
      <c r="E81" s="266"/>
      <c r="F81" s="266"/>
      <c r="G81" s="266"/>
      <c r="H81" s="266"/>
      <c r="I81" s="266"/>
      <c r="J81" s="266"/>
      <c r="K81" s="266"/>
      <c r="L81" s="266"/>
    </row>
    <row r="82" spans="1:12" ht="15.75">
      <c r="A82" s="266"/>
      <c r="B82" s="266"/>
      <c r="C82" s="266"/>
      <c r="D82" s="266"/>
      <c r="E82" s="266"/>
      <c r="F82" s="266"/>
      <c r="G82" s="266"/>
      <c r="H82" s="266"/>
      <c r="I82" s="266"/>
      <c r="J82" s="266"/>
      <c r="K82" s="266"/>
      <c r="L82" s="266"/>
    </row>
    <row r="83" spans="1:12" ht="15.75">
      <c r="A83" s="266"/>
      <c r="B83" s="266"/>
      <c r="C83" s="266"/>
      <c r="D83" s="266"/>
      <c r="E83" s="266"/>
      <c r="F83" s="266"/>
      <c r="G83" s="266"/>
      <c r="H83" s="266"/>
      <c r="I83" s="266"/>
      <c r="J83" s="266"/>
      <c r="K83" s="266"/>
      <c r="L83" s="266"/>
    </row>
    <row r="84" spans="1:12" ht="15.75">
      <c r="A84" s="266"/>
      <c r="B84" s="266"/>
      <c r="C84" s="266"/>
      <c r="D84" s="266"/>
      <c r="E84" s="266"/>
      <c r="F84" s="266"/>
      <c r="G84" s="266"/>
      <c r="H84" s="266"/>
      <c r="I84" s="266"/>
      <c r="J84" s="266"/>
      <c r="K84" s="266"/>
      <c r="L84" s="266"/>
    </row>
  </sheetData>
  <sheetProtection/>
  <mergeCells count="60">
    <mergeCell ref="A73:L73"/>
    <mergeCell ref="A74:L74"/>
    <mergeCell ref="A79:L79"/>
    <mergeCell ref="A84:L84"/>
    <mergeCell ref="A80:L80"/>
    <mergeCell ref="A81:L81"/>
    <mergeCell ref="A82:L82"/>
    <mergeCell ref="A83:L83"/>
    <mergeCell ref="A69:L69"/>
    <mergeCell ref="A68:L68"/>
    <mergeCell ref="A78:L78"/>
    <mergeCell ref="A61:L61"/>
    <mergeCell ref="A63:L63"/>
    <mergeCell ref="A62:L62"/>
    <mergeCell ref="A67:L67"/>
    <mergeCell ref="A64:L64"/>
    <mergeCell ref="A66:L66"/>
    <mergeCell ref="A65:L65"/>
    <mergeCell ref="A70:L70"/>
    <mergeCell ref="A71:L71"/>
    <mergeCell ref="A77:L77"/>
    <mergeCell ref="A75:L75"/>
    <mergeCell ref="A76:L76"/>
    <mergeCell ref="A72:L72"/>
    <mergeCell ref="A60:L60"/>
    <mergeCell ref="A33:L33"/>
    <mergeCell ref="A38:J38"/>
    <mergeCell ref="A40:J40"/>
    <mergeCell ref="A59:L59"/>
    <mergeCell ref="A57:L57"/>
    <mergeCell ref="A58:L58"/>
    <mergeCell ref="A53:L53"/>
    <mergeCell ref="A56:L56"/>
    <mergeCell ref="A48:J48"/>
    <mergeCell ref="A44:J44"/>
    <mergeCell ref="A41:J41"/>
    <mergeCell ref="A50:L50"/>
    <mergeCell ref="A47:J47"/>
    <mergeCell ref="E8:G8"/>
    <mergeCell ref="A19:J19"/>
    <mergeCell ref="A55:L55"/>
    <mergeCell ref="A20:J20"/>
    <mergeCell ref="A21:J21"/>
    <mergeCell ref="A31:J31"/>
    <mergeCell ref="A23:J23"/>
    <mergeCell ref="A49:L49"/>
    <mergeCell ref="A36:J36"/>
    <mergeCell ref="A51:L51"/>
    <mergeCell ref="A32:J32"/>
    <mergeCell ref="A54:L54"/>
    <mergeCell ref="A52:L52"/>
    <mergeCell ref="A45:J45"/>
    <mergeCell ref="A42:J42"/>
    <mergeCell ref="A35:B35"/>
    <mergeCell ref="F6:L6"/>
    <mergeCell ref="G1:L1"/>
    <mergeCell ref="F2:L2"/>
    <mergeCell ref="F3:L3"/>
    <mergeCell ref="F4:L4"/>
    <mergeCell ref="F5:L5"/>
  </mergeCells>
  <printOptions/>
  <pageMargins left="0.28" right="0.27" top="1" bottom="1" header="0.5" footer="0.5"/>
  <pageSetup horizontalDpi="600" verticalDpi="600" orientation="portrait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F22" sqref="F22:F23"/>
    </sheetView>
  </sheetViews>
  <sheetFormatPr defaultColWidth="9.00390625" defaultRowHeight="12.75"/>
  <cols>
    <col min="2" max="2" width="21.125" style="0" customWidth="1"/>
    <col min="3" max="3" width="19.00390625" style="0" customWidth="1"/>
    <col min="4" max="4" width="17.375" style="0" customWidth="1"/>
    <col min="5" max="5" width="17.00390625" style="0" customWidth="1"/>
    <col min="6" max="6" width="21.375" style="0" customWidth="1"/>
    <col min="7" max="7" width="20.00390625" style="0" customWidth="1"/>
    <col min="8" max="8" width="13.625" style="0" customWidth="1"/>
    <col min="9" max="10" width="13.75390625" style="0" customWidth="1"/>
  </cols>
  <sheetData>
    <row r="1" spans="1:10" ht="15.75">
      <c r="A1" s="57"/>
      <c r="B1" s="57"/>
      <c r="C1" s="58"/>
      <c r="D1" s="58"/>
      <c r="E1" s="58"/>
      <c r="F1" s="58"/>
      <c r="G1" s="58"/>
      <c r="H1" s="58"/>
      <c r="I1" s="58"/>
      <c r="J1" s="58"/>
    </row>
    <row r="2" spans="1:10" ht="16.5">
      <c r="A2" s="328" t="s">
        <v>146</v>
      </c>
      <c r="B2" s="329"/>
      <c r="C2" s="329"/>
      <c r="D2" s="329"/>
      <c r="E2" s="329"/>
      <c r="F2" s="329"/>
      <c r="G2" s="329"/>
      <c r="H2" s="329"/>
      <c r="I2" s="329"/>
      <c r="J2" s="329"/>
    </row>
    <row r="3" spans="1:10" ht="16.5">
      <c r="A3" s="56"/>
      <c r="B3" s="47"/>
      <c r="C3" s="47"/>
      <c r="D3" s="47"/>
      <c r="E3" s="47"/>
      <c r="F3" s="47"/>
      <c r="G3" s="47"/>
      <c r="H3" s="47"/>
      <c r="I3" s="47"/>
      <c r="J3" s="47"/>
    </row>
    <row r="4" spans="1:6" ht="82.5">
      <c r="A4" s="11" t="s">
        <v>9</v>
      </c>
      <c r="B4" s="38" t="s">
        <v>147</v>
      </c>
      <c r="C4" s="38" t="s">
        <v>148</v>
      </c>
      <c r="D4" s="38" t="s">
        <v>149</v>
      </c>
      <c r="E4" s="38" t="s">
        <v>150</v>
      </c>
      <c r="F4" s="23" t="s">
        <v>151</v>
      </c>
    </row>
    <row r="5" spans="1:6" ht="16.5">
      <c r="A5" s="11">
        <v>1</v>
      </c>
      <c r="B5" s="38">
        <v>2</v>
      </c>
      <c r="C5" s="38">
        <v>3</v>
      </c>
      <c r="D5" s="38">
        <v>4</v>
      </c>
      <c r="E5" s="38">
        <v>5</v>
      </c>
      <c r="F5" s="23">
        <v>6</v>
      </c>
    </row>
    <row r="6" spans="1:6" ht="16.5">
      <c r="A6" s="11" t="s">
        <v>45</v>
      </c>
      <c r="B6" s="11" t="s">
        <v>45</v>
      </c>
      <c r="C6" s="11" t="s">
        <v>45</v>
      </c>
      <c r="D6" s="11" t="s">
        <v>45</v>
      </c>
      <c r="E6" s="11"/>
      <c r="F6" s="12" t="s">
        <v>45</v>
      </c>
    </row>
    <row r="7" spans="1:6" ht="16.5">
      <c r="A7" s="11" t="s">
        <v>45</v>
      </c>
      <c r="B7" s="11" t="s">
        <v>45</v>
      </c>
      <c r="C7" s="11" t="s">
        <v>45</v>
      </c>
      <c r="D7" s="11" t="s">
        <v>45</v>
      </c>
      <c r="E7" s="11" t="s">
        <v>45</v>
      </c>
      <c r="F7" s="12" t="s">
        <v>45</v>
      </c>
    </row>
    <row r="8" spans="1:6" ht="16.5">
      <c r="A8" s="330" t="s">
        <v>144</v>
      </c>
      <c r="B8" s="331"/>
      <c r="C8" s="22" t="s">
        <v>145</v>
      </c>
      <c r="D8" s="22" t="s">
        <v>145</v>
      </c>
      <c r="E8" s="22" t="s">
        <v>145</v>
      </c>
      <c r="F8" s="44" t="s">
        <v>45</v>
      </c>
    </row>
    <row r="9" spans="1:6" ht="16.5">
      <c r="A9" s="49"/>
      <c r="B9" s="49"/>
      <c r="C9" s="49"/>
      <c r="D9" s="49"/>
      <c r="E9" s="49"/>
      <c r="F9" s="49"/>
    </row>
    <row r="10" spans="1:6" ht="12.75">
      <c r="A10" s="1"/>
      <c r="B10" s="1"/>
      <c r="C10" s="1"/>
      <c r="D10" s="1"/>
      <c r="E10" s="1"/>
      <c r="F10" s="1"/>
    </row>
  </sheetData>
  <sheetProtection/>
  <mergeCells count="2">
    <mergeCell ref="A2:J2"/>
    <mergeCell ref="A8:B8"/>
  </mergeCells>
  <printOptions/>
  <pageMargins left="0.75" right="0.75" top="1" bottom="1" header="0.5" footer="0.5"/>
  <pageSetup horizontalDpi="600" verticalDpi="600" orientation="landscape" paperSize="9" r:id="rId1"/>
  <colBreaks count="1" manualBreakCount="1">
    <brk id="6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F7" sqref="F7"/>
    </sheetView>
  </sheetViews>
  <sheetFormatPr defaultColWidth="9.00390625" defaultRowHeight="12.75"/>
  <cols>
    <col min="2" max="2" width="23.125" style="0" customWidth="1"/>
    <col min="3" max="3" width="19.00390625" style="0" customWidth="1"/>
    <col min="4" max="4" width="20.00390625" style="0" customWidth="1"/>
    <col min="5" max="5" width="19.625" style="0" customWidth="1"/>
    <col min="6" max="6" width="21.375" style="0" customWidth="1"/>
    <col min="7" max="7" width="20.00390625" style="0" customWidth="1"/>
    <col min="8" max="8" width="13.625" style="0" customWidth="1"/>
    <col min="9" max="10" width="13.75390625" style="0" customWidth="1"/>
  </cols>
  <sheetData>
    <row r="1" spans="1:6" ht="16.5">
      <c r="A1" s="59"/>
      <c r="B1" s="59"/>
      <c r="C1" s="59"/>
      <c r="D1" s="59"/>
      <c r="E1" s="59"/>
      <c r="F1" s="59"/>
    </row>
    <row r="2" spans="1:6" ht="16.5">
      <c r="A2" s="334" t="s">
        <v>152</v>
      </c>
      <c r="B2" s="335"/>
      <c r="C2" s="335"/>
      <c r="D2" s="335"/>
      <c r="E2" s="335"/>
      <c r="F2" s="335"/>
    </row>
    <row r="3" spans="1:6" ht="35.25" customHeight="1">
      <c r="A3" s="336" t="s">
        <v>314</v>
      </c>
      <c r="B3" s="336"/>
      <c r="C3" s="336"/>
      <c r="D3" s="336"/>
      <c r="E3" s="336"/>
      <c r="F3" s="336"/>
    </row>
    <row r="4" spans="1:6" ht="66">
      <c r="A4" s="11" t="s">
        <v>9</v>
      </c>
      <c r="B4" s="38" t="s">
        <v>147</v>
      </c>
      <c r="C4" s="38" t="s">
        <v>153</v>
      </c>
      <c r="D4" s="38" t="s">
        <v>154</v>
      </c>
      <c r="E4" s="38" t="s">
        <v>155</v>
      </c>
      <c r="F4" s="23" t="s">
        <v>151</v>
      </c>
    </row>
    <row r="5" spans="1:6" ht="16.5">
      <c r="A5" s="11">
        <v>1</v>
      </c>
      <c r="B5" s="38">
        <v>2</v>
      </c>
      <c r="C5" s="38">
        <v>3</v>
      </c>
      <c r="D5" s="38">
        <v>4</v>
      </c>
      <c r="E5" s="38">
        <v>5</v>
      </c>
      <c r="F5" s="23">
        <v>6</v>
      </c>
    </row>
    <row r="6" spans="1:6" ht="104.25" customHeight="1">
      <c r="A6" s="11" t="s">
        <v>45</v>
      </c>
      <c r="B6" s="38" t="s">
        <v>253</v>
      </c>
      <c r="C6" s="11"/>
      <c r="D6" s="11"/>
      <c r="E6" s="11"/>
      <c r="F6" s="68">
        <v>6000</v>
      </c>
    </row>
    <row r="7" spans="1:6" ht="16.5">
      <c r="A7" s="11" t="s">
        <v>45</v>
      </c>
      <c r="B7" s="11" t="s">
        <v>45</v>
      </c>
      <c r="C7" s="11" t="s">
        <v>45</v>
      </c>
      <c r="D7" s="11" t="s">
        <v>45</v>
      </c>
      <c r="E7" s="11" t="s">
        <v>45</v>
      </c>
      <c r="F7" s="12" t="s">
        <v>45</v>
      </c>
    </row>
    <row r="8" spans="1:6" ht="16.5">
      <c r="A8" s="332" t="s">
        <v>144</v>
      </c>
      <c r="B8" s="333"/>
      <c r="C8" s="22" t="s">
        <v>145</v>
      </c>
      <c r="D8" s="22" t="s">
        <v>145</v>
      </c>
      <c r="E8" s="22" t="s">
        <v>145</v>
      </c>
      <c r="F8" s="219">
        <f>SUM(F6:F7)</f>
        <v>6000</v>
      </c>
    </row>
    <row r="9" spans="1:6" ht="16.5">
      <c r="A9" s="337" t="s">
        <v>315</v>
      </c>
      <c r="B9" s="337"/>
      <c r="C9" s="337"/>
      <c r="D9" s="337"/>
      <c r="E9" s="337"/>
      <c r="F9" s="337"/>
    </row>
    <row r="10" spans="1:6" ht="66">
      <c r="A10" s="11" t="s">
        <v>9</v>
      </c>
      <c r="B10" s="38" t="s">
        <v>147</v>
      </c>
      <c r="C10" s="38" t="s">
        <v>153</v>
      </c>
      <c r="D10" s="38" t="s">
        <v>154</v>
      </c>
      <c r="E10" s="38" t="s">
        <v>155</v>
      </c>
      <c r="F10" s="23" t="s">
        <v>151</v>
      </c>
    </row>
    <row r="11" spans="1:6" ht="16.5">
      <c r="A11" s="11">
        <v>1</v>
      </c>
      <c r="B11" s="38">
        <v>2</v>
      </c>
      <c r="C11" s="38">
        <v>3</v>
      </c>
      <c r="D11" s="38">
        <v>4</v>
      </c>
      <c r="E11" s="38">
        <v>5</v>
      </c>
      <c r="F11" s="23">
        <v>6</v>
      </c>
    </row>
    <row r="12" spans="1:6" ht="82.5">
      <c r="A12" s="11" t="s">
        <v>45</v>
      </c>
      <c r="B12" s="38" t="s">
        <v>253</v>
      </c>
      <c r="C12" s="11">
        <v>0</v>
      </c>
      <c r="D12" s="11">
        <v>0</v>
      </c>
      <c r="E12" s="11">
        <v>0</v>
      </c>
      <c r="F12" s="68">
        <v>0</v>
      </c>
    </row>
    <row r="13" spans="1:6" ht="16.5">
      <c r="A13" s="11" t="s">
        <v>45</v>
      </c>
      <c r="B13" s="11" t="s">
        <v>45</v>
      </c>
      <c r="C13" s="11" t="s">
        <v>45</v>
      </c>
      <c r="D13" s="11" t="s">
        <v>45</v>
      </c>
      <c r="E13" s="11" t="s">
        <v>45</v>
      </c>
      <c r="F13" s="12" t="s">
        <v>45</v>
      </c>
    </row>
    <row r="14" spans="1:6" ht="16.5">
      <c r="A14" s="332" t="s">
        <v>144</v>
      </c>
      <c r="B14" s="333"/>
      <c r="C14" s="22" t="s">
        <v>145</v>
      </c>
      <c r="D14" s="22" t="s">
        <v>145</v>
      </c>
      <c r="E14" s="22" t="s">
        <v>145</v>
      </c>
      <c r="F14" s="220">
        <f>SUM(F12:F13)</f>
        <v>0</v>
      </c>
    </row>
  </sheetData>
  <sheetProtection/>
  <mergeCells count="5">
    <mergeCell ref="A14:B14"/>
    <mergeCell ref="A8:B8"/>
    <mergeCell ref="A2:F2"/>
    <mergeCell ref="A3:F3"/>
    <mergeCell ref="A9:F9"/>
  </mergeCells>
  <printOptions/>
  <pageMargins left="0.75" right="0.75" top="0.2" bottom="0.27" header="0.16" footer="0.19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6">
      <selection activeCell="D32" sqref="D32"/>
    </sheetView>
  </sheetViews>
  <sheetFormatPr defaultColWidth="9.00390625" defaultRowHeight="12.75"/>
  <cols>
    <col min="2" max="2" width="80.625" style="0" customWidth="1"/>
    <col min="3" max="3" width="24.125" style="0" customWidth="1"/>
    <col min="4" max="4" width="22.25390625" style="0" customWidth="1"/>
    <col min="5" max="5" width="17.00390625" style="0" customWidth="1"/>
    <col min="6" max="6" width="21.375" style="0" customWidth="1"/>
    <col min="7" max="7" width="20.00390625" style="0" customWidth="1"/>
    <col min="8" max="8" width="13.625" style="0" customWidth="1"/>
    <col min="9" max="10" width="13.75390625" style="0" customWidth="1"/>
  </cols>
  <sheetData>
    <row r="1" spans="1:6" ht="8.25" customHeight="1">
      <c r="A1" s="52"/>
      <c r="B1" s="52"/>
      <c r="C1" s="49"/>
      <c r="D1" s="49"/>
      <c r="E1" s="49"/>
      <c r="F1" s="49"/>
    </row>
    <row r="2" spans="1:7" s="190" customFormat="1" ht="33" customHeight="1">
      <c r="A2" s="338" t="s">
        <v>156</v>
      </c>
      <c r="B2" s="339"/>
      <c r="C2" s="339"/>
      <c r="D2" s="339"/>
      <c r="E2" s="188"/>
      <c r="F2" s="188"/>
      <c r="G2" s="189"/>
    </row>
    <row r="3" spans="1:6" s="190" customFormat="1" ht="33" customHeight="1">
      <c r="A3" s="340" t="s">
        <v>314</v>
      </c>
      <c r="B3" s="340"/>
      <c r="C3" s="340"/>
      <c r="D3" s="340"/>
      <c r="E3" s="188"/>
      <c r="F3" s="188"/>
    </row>
    <row r="4" spans="1:4" s="190" customFormat="1" ht="45">
      <c r="A4" s="191" t="s">
        <v>9</v>
      </c>
      <c r="B4" s="192" t="s">
        <v>157</v>
      </c>
      <c r="C4" s="192" t="s">
        <v>158</v>
      </c>
      <c r="D4" s="193" t="s">
        <v>159</v>
      </c>
    </row>
    <row r="5" spans="1:4" ht="16.5">
      <c r="A5" s="11">
        <v>1</v>
      </c>
      <c r="B5" s="11">
        <v>2</v>
      </c>
      <c r="C5" s="11">
        <v>3</v>
      </c>
      <c r="D5" s="12">
        <v>4</v>
      </c>
    </row>
    <row r="6" spans="1:4" ht="27" customHeight="1">
      <c r="A6" s="194">
        <v>1</v>
      </c>
      <c r="B6" s="195" t="s">
        <v>160</v>
      </c>
      <c r="C6" s="194" t="s">
        <v>145</v>
      </c>
      <c r="D6" s="196">
        <f>SUM(D7:D9)</f>
        <v>2558665.235099338</v>
      </c>
    </row>
    <row r="7" spans="1:4" ht="21" customHeight="1">
      <c r="A7" s="197" t="s">
        <v>200</v>
      </c>
      <c r="B7" s="198" t="s">
        <v>199</v>
      </c>
      <c r="C7" s="199">
        <v>0.22</v>
      </c>
      <c r="D7" s="196">
        <f>D17/30.2*22</f>
        <v>2558665.235099338</v>
      </c>
    </row>
    <row r="8" spans="1:4" ht="15.75">
      <c r="A8" s="197" t="s">
        <v>201</v>
      </c>
      <c r="B8" s="200" t="s">
        <v>161</v>
      </c>
      <c r="C8" s="194" t="s">
        <v>45</v>
      </c>
      <c r="D8" s="196"/>
    </row>
    <row r="9" spans="1:4" ht="31.5">
      <c r="A9" s="197" t="s">
        <v>202</v>
      </c>
      <c r="B9" s="201" t="s">
        <v>162</v>
      </c>
      <c r="C9" s="194" t="s">
        <v>45</v>
      </c>
      <c r="D9" s="196"/>
    </row>
    <row r="10" spans="1:4" ht="21" customHeight="1">
      <c r="A10" s="194">
        <v>2</v>
      </c>
      <c r="B10" s="201" t="s">
        <v>163</v>
      </c>
      <c r="C10" s="194" t="s">
        <v>145</v>
      </c>
      <c r="D10" s="196">
        <f>D11+D12+D13</f>
        <v>360539.19221854303</v>
      </c>
    </row>
    <row r="11" spans="1:4" ht="47.25">
      <c r="A11" s="197" t="s">
        <v>204</v>
      </c>
      <c r="B11" s="201" t="s">
        <v>203</v>
      </c>
      <c r="C11" s="199">
        <v>0.029</v>
      </c>
      <c r="D11" s="196">
        <f>D17/30.2*2.9</f>
        <v>337278.5991721854</v>
      </c>
    </row>
    <row r="12" spans="1:4" ht="31.5">
      <c r="A12" s="197" t="s">
        <v>205</v>
      </c>
      <c r="B12" s="201" t="s">
        <v>164</v>
      </c>
      <c r="C12" s="194" t="s">
        <v>45</v>
      </c>
      <c r="D12" s="196"/>
    </row>
    <row r="13" spans="1:4" ht="33" customHeight="1">
      <c r="A13" s="197" t="s">
        <v>206</v>
      </c>
      <c r="B13" s="201" t="s">
        <v>165</v>
      </c>
      <c r="C13" s="199">
        <v>0.002</v>
      </c>
      <c r="D13" s="196">
        <f>D17/30.2*0.2</f>
        <v>23260.59304635762</v>
      </c>
    </row>
    <row r="14" spans="1:4" ht="32.25" customHeight="1">
      <c r="A14" s="197" t="s">
        <v>207</v>
      </c>
      <c r="B14" s="201" t="s">
        <v>209</v>
      </c>
      <c r="C14" s="194" t="s">
        <v>45</v>
      </c>
      <c r="D14" s="196"/>
    </row>
    <row r="15" spans="1:4" ht="38.25" customHeight="1">
      <c r="A15" s="197" t="s">
        <v>208</v>
      </c>
      <c r="B15" s="201" t="s">
        <v>209</v>
      </c>
      <c r="C15" s="194" t="s">
        <v>45</v>
      </c>
      <c r="D15" s="196"/>
    </row>
    <row r="16" spans="1:4" ht="31.5">
      <c r="A16" s="197">
        <v>3</v>
      </c>
      <c r="B16" s="201" t="s">
        <v>166</v>
      </c>
      <c r="C16" s="199">
        <v>0.051</v>
      </c>
      <c r="D16" s="196">
        <f>D17/30.2*5.1</f>
        <v>593145.1226821191</v>
      </c>
    </row>
    <row r="17" spans="1:6" ht="15.75">
      <c r="A17" s="202" t="s">
        <v>45</v>
      </c>
      <c r="B17" s="203" t="s">
        <v>144</v>
      </c>
      <c r="C17" s="202" t="s">
        <v>145</v>
      </c>
      <c r="D17" s="221">
        <v>3512349.55</v>
      </c>
      <c r="E17" s="143"/>
      <c r="F17" s="143"/>
    </row>
    <row r="18" spans="1:4" ht="15.75">
      <c r="A18" s="341" t="s">
        <v>315</v>
      </c>
      <c r="B18" s="342"/>
      <c r="C18" s="342"/>
      <c r="D18" s="343"/>
    </row>
    <row r="19" spans="1:4" ht="47.25">
      <c r="A19" s="187" t="s">
        <v>9</v>
      </c>
      <c r="B19" s="46" t="s">
        <v>157</v>
      </c>
      <c r="C19" s="46" t="s">
        <v>158</v>
      </c>
      <c r="D19" s="45" t="s">
        <v>159</v>
      </c>
    </row>
    <row r="20" spans="1:4" ht="15.75">
      <c r="A20" s="187">
        <v>1</v>
      </c>
      <c r="B20" s="187">
        <v>2</v>
      </c>
      <c r="C20" s="187">
        <v>3</v>
      </c>
      <c r="D20" s="204">
        <v>4</v>
      </c>
    </row>
    <row r="21" spans="1:4" ht="24" customHeight="1">
      <c r="A21" s="194">
        <v>1</v>
      </c>
      <c r="B21" s="195" t="s">
        <v>160</v>
      </c>
      <c r="C21" s="194" t="s">
        <v>145</v>
      </c>
      <c r="D21" s="196">
        <f>SUM(D22:D24)</f>
        <v>21089.403973509932</v>
      </c>
    </row>
    <row r="22" spans="1:4" ht="21.75" customHeight="1">
      <c r="A22" s="197" t="s">
        <v>200</v>
      </c>
      <c r="B22" s="205" t="s">
        <v>199</v>
      </c>
      <c r="C22" s="199">
        <v>0.22</v>
      </c>
      <c r="D22" s="196">
        <f>D32/30.2*22</f>
        <v>21089.403973509932</v>
      </c>
    </row>
    <row r="23" spans="1:4" ht="15.75">
      <c r="A23" s="197" t="s">
        <v>201</v>
      </c>
      <c r="B23" s="206" t="s">
        <v>161</v>
      </c>
      <c r="C23" s="194" t="s">
        <v>45</v>
      </c>
      <c r="D23" s="196"/>
    </row>
    <row r="24" spans="1:4" ht="31.5">
      <c r="A24" s="197" t="s">
        <v>202</v>
      </c>
      <c r="B24" s="195" t="s">
        <v>162</v>
      </c>
      <c r="C24" s="194" t="s">
        <v>45</v>
      </c>
      <c r="D24" s="196"/>
    </row>
    <row r="25" spans="1:4" ht="20.25" customHeight="1">
      <c r="A25" s="194">
        <v>2</v>
      </c>
      <c r="B25" s="195" t="s">
        <v>163</v>
      </c>
      <c r="C25" s="194" t="s">
        <v>145</v>
      </c>
      <c r="D25" s="196">
        <f>SUM(D26:D30)</f>
        <v>2971.688741721854</v>
      </c>
    </row>
    <row r="26" spans="1:4" ht="47.25">
      <c r="A26" s="197" t="s">
        <v>204</v>
      </c>
      <c r="B26" s="207" t="s">
        <v>203</v>
      </c>
      <c r="C26" s="199">
        <v>0.029</v>
      </c>
      <c r="D26" s="196">
        <f>D32/30.2*2.9</f>
        <v>2779.9668874172185</v>
      </c>
    </row>
    <row r="27" spans="1:4" ht="31.5">
      <c r="A27" s="197" t="s">
        <v>205</v>
      </c>
      <c r="B27" s="195" t="s">
        <v>164</v>
      </c>
      <c r="C27" s="194" t="s">
        <v>45</v>
      </c>
      <c r="D27" s="196"/>
    </row>
    <row r="28" spans="1:4" ht="31.5">
      <c r="A28" s="197" t="s">
        <v>206</v>
      </c>
      <c r="B28" s="207" t="s">
        <v>165</v>
      </c>
      <c r="C28" s="199">
        <v>0.002</v>
      </c>
      <c r="D28" s="196">
        <f>D32/30.2*0.2</f>
        <v>191.72185430463577</v>
      </c>
    </row>
    <row r="29" spans="1:4" ht="31.5">
      <c r="A29" s="197" t="s">
        <v>207</v>
      </c>
      <c r="B29" s="195" t="s">
        <v>209</v>
      </c>
      <c r="C29" s="194" t="s">
        <v>45</v>
      </c>
      <c r="D29" s="196"/>
    </row>
    <row r="30" spans="1:4" ht="31.5">
      <c r="A30" s="197" t="s">
        <v>208</v>
      </c>
      <c r="B30" s="195" t="s">
        <v>209</v>
      </c>
      <c r="C30" s="194" t="s">
        <v>45</v>
      </c>
      <c r="D30" s="196"/>
    </row>
    <row r="31" spans="1:4" ht="31.5">
      <c r="A31" s="197">
        <v>3</v>
      </c>
      <c r="B31" s="207" t="s">
        <v>166</v>
      </c>
      <c r="C31" s="199">
        <v>0.051</v>
      </c>
      <c r="D31" s="196">
        <f>D32/30.2*5.1</f>
        <v>4888.907284768212</v>
      </c>
    </row>
    <row r="32" spans="1:5" ht="15.75">
      <c r="A32" s="208" t="s">
        <v>45</v>
      </c>
      <c r="B32" s="209" t="s">
        <v>144</v>
      </c>
      <c r="C32" s="208" t="s">
        <v>145</v>
      </c>
      <c r="D32" s="222">
        <v>28950</v>
      </c>
      <c r="E32" s="143"/>
    </row>
    <row r="34" ht="12.75">
      <c r="D34" s="143"/>
    </row>
  </sheetData>
  <sheetProtection/>
  <mergeCells count="3">
    <mergeCell ref="A2:D2"/>
    <mergeCell ref="A3:D3"/>
    <mergeCell ref="A18:D18"/>
  </mergeCells>
  <printOptions/>
  <pageMargins left="0.75" right="0.75" top="0.21" bottom="0.19" header="0.16" footer="0.16"/>
  <pageSetup horizontalDpi="600" verticalDpi="600" orientation="landscape" paperSize="9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10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13.25390625" style="0" customWidth="1"/>
    <col min="2" max="2" width="27.625" style="0" customWidth="1"/>
    <col min="3" max="3" width="25.00390625" style="0" customWidth="1"/>
    <col min="4" max="4" width="22.375" style="0" customWidth="1"/>
    <col min="5" max="5" width="20.75390625" style="0" customWidth="1"/>
  </cols>
  <sheetData>
    <row r="2" spans="1:7" ht="16.5">
      <c r="A2" s="9"/>
      <c r="D2" s="9" t="s">
        <v>167</v>
      </c>
      <c r="E2" s="9"/>
      <c r="G2" s="9"/>
    </row>
    <row r="3" ht="16.5">
      <c r="A3" s="10" t="s">
        <v>45</v>
      </c>
    </row>
    <row r="4" spans="1:9" ht="30.75" customHeight="1">
      <c r="A4" s="344" t="s">
        <v>215</v>
      </c>
      <c r="B4" s="345"/>
      <c r="C4" s="345"/>
      <c r="D4" s="345"/>
      <c r="E4" s="345"/>
      <c r="F4" s="345"/>
      <c r="G4" s="346"/>
      <c r="H4" s="346"/>
      <c r="I4" s="346"/>
    </row>
    <row r="5" ht="16.5">
      <c r="A5" s="10" t="s">
        <v>45</v>
      </c>
    </row>
    <row r="6" spans="1:5" ht="49.5">
      <c r="A6" s="11" t="s">
        <v>9</v>
      </c>
      <c r="B6" s="11" t="s">
        <v>0</v>
      </c>
      <c r="C6" s="38" t="s">
        <v>168</v>
      </c>
      <c r="D6" s="38" t="s">
        <v>169</v>
      </c>
      <c r="E6" s="23" t="s">
        <v>170</v>
      </c>
    </row>
    <row r="7" spans="1:5" ht="16.5">
      <c r="A7" s="11">
        <v>1</v>
      </c>
      <c r="B7" s="11">
        <v>2</v>
      </c>
      <c r="C7" s="38">
        <v>3</v>
      </c>
      <c r="D7" s="38">
        <v>4</v>
      </c>
      <c r="E7" s="23">
        <v>5</v>
      </c>
    </row>
    <row r="8" spans="1:5" ht="16.5">
      <c r="A8" s="11" t="s">
        <v>45</v>
      </c>
      <c r="B8" s="11" t="s">
        <v>45</v>
      </c>
      <c r="C8" s="11" t="s">
        <v>45</v>
      </c>
      <c r="D8" s="11" t="s">
        <v>45</v>
      </c>
      <c r="E8" s="12" t="s">
        <v>45</v>
      </c>
    </row>
    <row r="9" spans="1:5" ht="16.5">
      <c r="A9" s="332" t="s">
        <v>144</v>
      </c>
      <c r="B9" s="333"/>
      <c r="C9" s="22" t="s">
        <v>145</v>
      </c>
      <c r="D9" s="22" t="s">
        <v>145</v>
      </c>
      <c r="E9" s="44" t="s">
        <v>45</v>
      </c>
    </row>
    <row r="10" ht="16.5">
      <c r="A10" s="10" t="s">
        <v>45</v>
      </c>
    </row>
  </sheetData>
  <sheetProtection/>
  <mergeCells count="2">
    <mergeCell ref="A4:I4"/>
    <mergeCell ref="A9:B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I9"/>
  <sheetViews>
    <sheetView zoomScalePageLayoutView="0" workbookViewId="0" topLeftCell="A1">
      <selection activeCell="I9" sqref="I9"/>
    </sheetView>
  </sheetViews>
  <sheetFormatPr defaultColWidth="9.00390625" defaultRowHeight="12.75"/>
  <cols>
    <col min="2" max="2" width="27.25390625" style="0" customWidth="1"/>
    <col min="3" max="3" width="26.00390625" style="0" customWidth="1"/>
    <col min="4" max="4" width="13.375" style="0" customWidth="1"/>
    <col min="5" max="5" width="25.625" style="0" customWidth="1"/>
  </cols>
  <sheetData>
    <row r="2" spans="1:8" ht="16.5">
      <c r="A2" s="347" t="s">
        <v>214</v>
      </c>
      <c r="B2" s="347"/>
      <c r="C2" s="347"/>
      <c r="D2" s="347"/>
      <c r="E2" s="347"/>
      <c r="F2" s="347"/>
      <c r="G2" s="347"/>
      <c r="H2" s="347"/>
    </row>
    <row r="3" spans="1:8" ht="16.5">
      <c r="A3" s="63"/>
      <c r="B3" s="63"/>
      <c r="C3" s="63"/>
      <c r="D3" s="63"/>
      <c r="E3" s="63"/>
      <c r="F3" s="63"/>
      <c r="G3" s="63"/>
      <c r="H3" s="63"/>
    </row>
    <row r="4" spans="1:9" ht="36.75" customHeight="1">
      <c r="A4" s="344" t="s">
        <v>216</v>
      </c>
      <c r="B4" s="345"/>
      <c r="C4" s="345"/>
      <c r="D4" s="345"/>
      <c r="E4" s="345"/>
      <c r="F4" s="345"/>
      <c r="G4" s="346"/>
      <c r="H4" s="346"/>
      <c r="I4" s="346"/>
    </row>
    <row r="5" spans="1:9" ht="18.75" customHeight="1">
      <c r="A5" s="60"/>
      <c r="B5" s="55"/>
      <c r="C5" s="55"/>
      <c r="D5" s="55"/>
      <c r="E5" s="55"/>
      <c r="F5" s="55"/>
      <c r="G5" s="3"/>
      <c r="H5" s="3"/>
      <c r="I5" s="3"/>
    </row>
    <row r="6" spans="1:5" ht="49.5">
      <c r="A6" s="11" t="s">
        <v>9</v>
      </c>
      <c r="B6" s="11" t="s">
        <v>147</v>
      </c>
      <c r="C6" s="38" t="s">
        <v>171</v>
      </c>
      <c r="D6" s="38" t="s">
        <v>172</v>
      </c>
      <c r="E6" s="23" t="s">
        <v>173</v>
      </c>
    </row>
    <row r="7" spans="1:5" ht="16.5">
      <c r="A7" s="11">
        <v>1</v>
      </c>
      <c r="B7" s="11">
        <v>2</v>
      </c>
      <c r="C7" s="11">
        <v>3</v>
      </c>
      <c r="D7" s="11">
        <v>4</v>
      </c>
      <c r="E7" s="12">
        <v>5</v>
      </c>
    </row>
    <row r="8" spans="1:5" ht="16.5">
      <c r="A8" s="11" t="s">
        <v>45</v>
      </c>
      <c r="B8" s="11" t="s">
        <v>45</v>
      </c>
      <c r="C8" s="11" t="s">
        <v>45</v>
      </c>
      <c r="D8" s="11" t="s">
        <v>45</v>
      </c>
      <c r="E8" s="12" t="s">
        <v>45</v>
      </c>
    </row>
    <row r="9" spans="1:5" ht="16.5">
      <c r="A9" s="332" t="s">
        <v>144</v>
      </c>
      <c r="B9" s="333"/>
      <c r="C9" s="22" t="s">
        <v>174</v>
      </c>
      <c r="D9" s="22" t="s">
        <v>145</v>
      </c>
      <c r="E9" s="44" t="s">
        <v>45</v>
      </c>
    </row>
  </sheetData>
  <sheetProtection/>
  <mergeCells count="3">
    <mergeCell ref="A9:B9"/>
    <mergeCell ref="A4:I4"/>
    <mergeCell ref="A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F25"/>
  <sheetViews>
    <sheetView zoomScalePageLayoutView="0" workbookViewId="0" topLeftCell="A1">
      <selection activeCell="A3" sqref="A3:E3"/>
    </sheetView>
  </sheetViews>
  <sheetFormatPr defaultColWidth="9.00390625" defaultRowHeight="12.75"/>
  <cols>
    <col min="2" max="2" width="48.00390625" style="0" customWidth="1"/>
    <col min="3" max="3" width="21.75390625" style="0" customWidth="1"/>
    <col min="4" max="4" width="16.625" style="0" customWidth="1"/>
    <col min="5" max="5" width="26.25390625" style="0" customWidth="1"/>
  </cols>
  <sheetData>
    <row r="2" spans="1:5" ht="13.5" customHeight="1">
      <c r="A2" s="348" t="s">
        <v>212</v>
      </c>
      <c r="B2" s="348"/>
      <c r="C2" s="348"/>
      <c r="D2" s="348"/>
      <c r="E2" s="348"/>
    </row>
    <row r="3" spans="1:5" s="55" customFormat="1" ht="41.25" customHeight="1">
      <c r="A3" s="349" t="s">
        <v>213</v>
      </c>
      <c r="B3" s="350"/>
      <c r="C3" s="350"/>
      <c r="D3" s="350"/>
      <c r="E3" s="350"/>
    </row>
    <row r="4" spans="1:5" s="55" customFormat="1" ht="17.25" customHeight="1">
      <c r="A4" s="61"/>
      <c r="B4" s="62"/>
      <c r="C4" s="62"/>
      <c r="D4" s="62"/>
      <c r="E4" s="62"/>
    </row>
    <row r="5" spans="1:5" s="55" customFormat="1" ht="15.75" customHeight="1">
      <c r="A5" s="348" t="s">
        <v>211</v>
      </c>
      <c r="B5" s="351"/>
      <c r="C5" s="351"/>
      <c r="D5" s="351"/>
      <c r="E5" s="351"/>
    </row>
    <row r="6" spans="1:5" s="55" customFormat="1" ht="19.5" customHeight="1">
      <c r="A6" s="61"/>
      <c r="B6" s="62"/>
      <c r="C6" s="62"/>
      <c r="D6" s="62"/>
      <c r="E6" s="62"/>
    </row>
    <row r="7" spans="1:5" ht="73.5" customHeight="1">
      <c r="A7" s="11" t="s">
        <v>9</v>
      </c>
      <c r="B7" s="11" t="s">
        <v>147</v>
      </c>
      <c r="C7" s="11" t="s">
        <v>175</v>
      </c>
      <c r="D7" s="38" t="s">
        <v>176</v>
      </c>
      <c r="E7" s="23" t="s">
        <v>177</v>
      </c>
    </row>
    <row r="8" spans="1:5" ht="19.5" customHeight="1">
      <c r="A8" s="11">
        <v>1</v>
      </c>
      <c r="B8" s="11">
        <v>2</v>
      </c>
      <c r="C8" s="11">
        <v>3</v>
      </c>
      <c r="D8" s="38">
        <v>4</v>
      </c>
      <c r="E8" s="23">
        <v>5</v>
      </c>
    </row>
    <row r="9" spans="1:5" ht="16.5">
      <c r="A9" s="11"/>
      <c r="B9" s="38"/>
      <c r="C9" s="11"/>
      <c r="D9" s="85"/>
      <c r="E9" s="86"/>
    </row>
    <row r="10" spans="1:5" ht="16.5">
      <c r="A10" s="332" t="s">
        <v>144</v>
      </c>
      <c r="B10" s="333"/>
      <c r="C10" s="22" t="s">
        <v>45</v>
      </c>
      <c r="D10" s="22" t="s">
        <v>145</v>
      </c>
      <c r="E10" s="80"/>
    </row>
    <row r="25" spans="2:6" ht="16.5">
      <c r="B25" s="348"/>
      <c r="C25" s="348"/>
      <c r="D25" s="348"/>
      <c r="E25" s="348"/>
      <c r="F25" s="348"/>
    </row>
  </sheetData>
  <sheetProtection/>
  <mergeCells count="5">
    <mergeCell ref="A2:E2"/>
    <mergeCell ref="B25:F25"/>
    <mergeCell ref="A10:B10"/>
    <mergeCell ref="A3:E3"/>
    <mergeCell ref="A5:E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D38" sqref="D38"/>
    </sheetView>
  </sheetViews>
  <sheetFormatPr defaultColWidth="9.00390625" defaultRowHeight="12.75"/>
  <cols>
    <col min="2" max="2" width="17.625" style="0" customWidth="1"/>
    <col min="3" max="3" width="28.375" style="0" customWidth="1"/>
    <col min="4" max="4" width="24.375" style="0" customWidth="1"/>
    <col min="5" max="5" width="31.75390625" style="0" customWidth="1"/>
  </cols>
  <sheetData>
    <row r="1" spans="1:5" ht="12.75">
      <c r="A1" s="1"/>
      <c r="B1" s="1"/>
      <c r="C1" s="1"/>
      <c r="D1" s="1"/>
      <c r="E1" s="1"/>
    </row>
    <row r="2" spans="1:5" ht="24.75" customHeight="1">
      <c r="A2" s="348" t="s">
        <v>178</v>
      </c>
      <c r="B2" s="352"/>
      <c r="C2" s="352"/>
      <c r="D2" s="352"/>
      <c r="E2" s="352"/>
    </row>
    <row r="3" spans="1:5" ht="15" customHeight="1">
      <c r="A3" s="54"/>
      <c r="B3" s="53"/>
      <c r="C3" s="53"/>
      <c r="D3" s="53"/>
      <c r="E3" s="53"/>
    </row>
    <row r="4" spans="1:5" ht="49.5">
      <c r="A4" s="11" t="s">
        <v>9</v>
      </c>
      <c r="B4" s="38" t="s">
        <v>0</v>
      </c>
      <c r="C4" s="38" t="s">
        <v>179</v>
      </c>
      <c r="D4" s="38" t="s">
        <v>180</v>
      </c>
      <c r="E4" s="23" t="s">
        <v>181</v>
      </c>
    </row>
    <row r="5" spans="1:5" ht="16.5">
      <c r="A5" s="11">
        <v>1</v>
      </c>
      <c r="B5" s="11">
        <v>2</v>
      </c>
      <c r="C5" s="11">
        <v>3</v>
      </c>
      <c r="D5" s="11">
        <v>4</v>
      </c>
      <c r="E5" s="12">
        <v>5</v>
      </c>
    </row>
    <row r="6" spans="1:5" ht="16.5">
      <c r="A6" s="11" t="s">
        <v>45</v>
      </c>
      <c r="B6" s="11" t="s">
        <v>45</v>
      </c>
      <c r="C6" s="11" t="s">
        <v>45</v>
      </c>
      <c r="D6" s="11" t="s">
        <v>45</v>
      </c>
      <c r="E6" s="12" t="s">
        <v>45</v>
      </c>
    </row>
    <row r="7" spans="1:5" ht="16.5">
      <c r="A7" s="11" t="s">
        <v>45</v>
      </c>
      <c r="B7" s="11" t="s">
        <v>45</v>
      </c>
      <c r="C7" s="11" t="s">
        <v>45</v>
      </c>
      <c r="D7" s="11" t="s">
        <v>45</v>
      </c>
      <c r="E7" s="12" t="s">
        <v>45</v>
      </c>
    </row>
    <row r="8" spans="1:5" ht="16.5">
      <c r="A8" s="332" t="s">
        <v>144</v>
      </c>
      <c r="B8" s="333"/>
      <c r="C8" s="22" t="s">
        <v>145</v>
      </c>
      <c r="D8" s="22" t="s">
        <v>145</v>
      </c>
      <c r="E8" s="44" t="s">
        <v>45</v>
      </c>
    </row>
  </sheetData>
  <sheetProtection/>
  <mergeCells count="2">
    <mergeCell ref="A8:B8"/>
    <mergeCell ref="A2:E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A2" sqref="A2:E2"/>
    </sheetView>
  </sheetViews>
  <sheetFormatPr defaultColWidth="9.125" defaultRowHeight="12.75"/>
  <cols>
    <col min="1" max="1" width="9.125" style="1" customWidth="1"/>
    <col min="2" max="2" width="17.75390625" style="1" customWidth="1"/>
    <col min="3" max="3" width="33.75390625" style="1" customWidth="1"/>
    <col min="4" max="4" width="30.625" style="1" customWidth="1"/>
    <col min="5" max="5" width="33.625" style="1" customWidth="1"/>
    <col min="6" max="16384" width="9.125" style="1" customWidth="1"/>
  </cols>
  <sheetData>
    <row r="1" spans="1:5" ht="16.5">
      <c r="A1" s="59"/>
      <c r="B1" s="59"/>
      <c r="C1" s="59"/>
      <c r="D1" s="59"/>
      <c r="E1" s="59"/>
    </row>
    <row r="2" spans="1:5" ht="13.5">
      <c r="A2" s="348" t="s">
        <v>182</v>
      </c>
      <c r="B2" s="352"/>
      <c r="C2" s="352"/>
      <c r="D2" s="352"/>
      <c r="E2" s="352"/>
    </row>
    <row r="3" spans="1:5" ht="16.5">
      <c r="A3" s="54"/>
      <c r="B3" s="53"/>
      <c r="C3" s="53"/>
      <c r="D3" s="53"/>
      <c r="E3" s="53"/>
    </row>
    <row r="4" spans="1:5" ht="33">
      <c r="A4" s="11" t="s">
        <v>9</v>
      </c>
      <c r="B4" s="38" t="s">
        <v>0</v>
      </c>
      <c r="C4" s="38" t="s">
        <v>183</v>
      </c>
      <c r="D4" s="38" t="s">
        <v>184</v>
      </c>
      <c r="E4" s="23" t="s">
        <v>181</v>
      </c>
    </row>
    <row r="5" spans="1:5" ht="16.5">
      <c r="A5" s="11">
        <v>1</v>
      </c>
      <c r="B5" s="11">
        <v>2</v>
      </c>
      <c r="C5" s="11">
        <v>3</v>
      </c>
      <c r="D5" s="11">
        <v>4</v>
      </c>
      <c r="E5" s="12">
        <v>5</v>
      </c>
    </row>
    <row r="6" spans="1:5" ht="16.5">
      <c r="A6" s="11" t="s">
        <v>45</v>
      </c>
      <c r="B6" s="11" t="s">
        <v>45</v>
      </c>
      <c r="C6" s="11" t="s">
        <v>45</v>
      </c>
      <c r="D6" s="11" t="s">
        <v>45</v>
      </c>
      <c r="E6" s="12" t="s">
        <v>45</v>
      </c>
    </row>
    <row r="7" spans="1:5" ht="16.5">
      <c r="A7" s="11" t="s">
        <v>45</v>
      </c>
      <c r="B7" s="11" t="s">
        <v>45</v>
      </c>
      <c r="C7" s="11" t="s">
        <v>45</v>
      </c>
      <c r="D7" s="11" t="s">
        <v>45</v>
      </c>
      <c r="E7" s="12" t="s">
        <v>45</v>
      </c>
    </row>
    <row r="8" spans="1:5" ht="16.5">
      <c r="A8" s="332" t="s">
        <v>144</v>
      </c>
      <c r="B8" s="333"/>
      <c r="C8" s="22" t="s">
        <v>145</v>
      </c>
      <c r="D8" s="22" t="s">
        <v>145</v>
      </c>
      <c r="E8" s="44" t="s">
        <v>45</v>
      </c>
    </row>
  </sheetData>
  <sheetProtection/>
  <mergeCells count="2">
    <mergeCell ref="A8:B8"/>
    <mergeCell ref="A2:E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J25"/>
  <sheetViews>
    <sheetView zoomScalePageLayoutView="0" workbookViewId="0" topLeftCell="A1">
      <selection activeCell="E20" sqref="E20"/>
    </sheetView>
  </sheetViews>
  <sheetFormatPr defaultColWidth="9.00390625" defaultRowHeight="12.75"/>
  <cols>
    <col min="2" max="2" width="43.25390625" style="0" customWidth="1"/>
    <col min="3" max="3" width="25.75390625" style="0" customWidth="1"/>
    <col min="4" max="4" width="26.75390625" style="0" customWidth="1"/>
    <col min="5" max="5" width="26.875" style="0" customWidth="1"/>
    <col min="7" max="7" width="10.125" style="0" bestFit="1" customWidth="1"/>
  </cols>
  <sheetData>
    <row r="1" ht="6.75" customHeight="1"/>
    <row r="2" spans="1:5" s="190" customFormat="1" ht="18" customHeight="1">
      <c r="A2" s="356" t="s">
        <v>217</v>
      </c>
      <c r="B2" s="357"/>
      <c r="C2" s="357"/>
      <c r="D2" s="357"/>
      <c r="E2" s="357"/>
    </row>
    <row r="3" s="190" customFormat="1" ht="10.5" customHeight="1"/>
    <row r="4" spans="1:5" s="190" customFormat="1" ht="13.5" customHeight="1">
      <c r="A4" s="358" t="s">
        <v>274</v>
      </c>
      <c r="B4" s="359"/>
      <c r="C4" s="359"/>
      <c r="D4" s="359"/>
      <c r="E4" s="359"/>
    </row>
    <row r="5" spans="1:10" s="190" customFormat="1" ht="43.5" customHeight="1">
      <c r="A5" s="360" t="s">
        <v>314</v>
      </c>
      <c r="B5" s="361"/>
      <c r="C5" s="361"/>
      <c r="D5" s="361"/>
      <c r="E5" s="362"/>
      <c r="F5" s="210"/>
      <c r="G5" s="210"/>
      <c r="H5" s="210"/>
      <c r="I5" s="210"/>
      <c r="J5" s="210"/>
    </row>
    <row r="6" s="190" customFormat="1" ht="14.25"/>
    <row r="7" spans="1:5" s="190" customFormat="1" ht="30">
      <c r="A7" s="191" t="s">
        <v>9</v>
      </c>
      <c r="B7" s="192" t="s">
        <v>0</v>
      </c>
      <c r="C7" s="192" t="s">
        <v>168</v>
      </c>
      <c r="D7" s="192" t="s">
        <v>169</v>
      </c>
      <c r="E7" s="193" t="s">
        <v>185</v>
      </c>
    </row>
    <row r="8" spans="1:5" ht="16.5">
      <c r="A8" s="11">
        <v>1</v>
      </c>
      <c r="B8" s="11">
        <v>2</v>
      </c>
      <c r="C8" s="11">
        <v>3</v>
      </c>
      <c r="D8" s="11">
        <v>4</v>
      </c>
      <c r="E8" s="12">
        <v>5</v>
      </c>
    </row>
    <row r="9" spans="1:5" ht="99" customHeight="1">
      <c r="A9" s="211">
        <v>1</v>
      </c>
      <c r="B9" s="212" t="s">
        <v>262</v>
      </c>
      <c r="C9" s="11"/>
      <c r="D9" s="85"/>
      <c r="E9" s="86"/>
    </row>
    <row r="10" spans="1:5" ht="36" customHeight="1">
      <c r="A10" s="11">
        <v>2</v>
      </c>
      <c r="B10" s="38" t="s">
        <v>259</v>
      </c>
      <c r="C10" s="11"/>
      <c r="D10" s="85"/>
      <c r="E10" s="86">
        <v>36742.69012</v>
      </c>
    </row>
    <row r="11" spans="1:5" ht="21.75" customHeight="1">
      <c r="A11" s="11">
        <v>3</v>
      </c>
      <c r="B11" s="38" t="s">
        <v>260</v>
      </c>
      <c r="C11" s="11"/>
      <c r="D11" s="85"/>
      <c r="E11" s="86"/>
    </row>
    <row r="12" spans="1:5" ht="16.5">
      <c r="A12" s="11">
        <v>4</v>
      </c>
      <c r="B12" s="11" t="s">
        <v>261</v>
      </c>
      <c r="C12" s="11" t="s">
        <v>45</v>
      </c>
      <c r="D12" s="88" t="s">
        <v>45</v>
      </c>
      <c r="E12" s="68"/>
    </row>
    <row r="13" spans="1:5" ht="16.5">
      <c r="A13" s="29">
        <v>5</v>
      </c>
      <c r="B13" s="29" t="s">
        <v>270</v>
      </c>
      <c r="C13" s="29"/>
      <c r="D13" s="90"/>
      <c r="E13" s="131"/>
    </row>
    <row r="14" spans="1:7" ht="16.5">
      <c r="A14" s="354" t="s">
        <v>144</v>
      </c>
      <c r="B14" s="355"/>
      <c r="C14" s="89" t="s">
        <v>45</v>
      </c>
      <c r="D14" s="89" t="s">
        <v>145</v>
      </c>
      <c r="E14" s="219">
        <f>SUM(E9:E13)</f>
        <v>36742.69012</v>
      </c>
      <c r="F14" s="6"/>
      <c r="G14" s="143"/>
    </row>
    <row r="15" spans="1:5" ht="16.5">
      <c r="A15" s="337" t="s">
        <v>315</v>
      </c>
      <c r="B15" s="337"/>
      <c r="C15" s="337"/>
      <c r="D15" s="337"/>
      <c r="E15" s="353"/>
    </row>
    <row r="16" spans="1:5" s="190" customFormat="1" ht="30">
      <c r="A16" s="191" t="s">
        <v>9</v>
      </c>
      <c r="B16" s="192" t="s">
        <v>0</v>
      </c>
      <c r="C16" s="192" t="s">
        <v>168</v>
      </c>
      <c r="D16" s="192" t="s">
        <v>169</v>
      </c>
      <c r="E16" s="213" t="s">
        <v>185</v>
      </c>
    </row>
    <row r="17" spans="1:5" ht="16.5">
      <c r="A17" s="11">
        <v>1</v>
      </c>
      <c r="B17" s="11">
        <v>2</v>
      </c>
      <c r="C17" s="11">
        <v>3</v>
      </c>
      <c r="D17" s="11">
        <v>4</v>
      </c>
      <c r="E17" s="110">
        <v>5</v>
      </c>
    </row>
    <row r="18" spans="1:5" ht="102">
      <c r="A18" s="11">
        <v>1</v>
      </c>
      <c r="B18" s="212" t="s">
        <v>262</v>
      </c>
      <c r="C18" s="11"/>
      <c r="D18" s="85"/>
      <c r="E18" s="172"/>
    </row>
    <row r="19" spans="1:5" ht="33">
      <c r="A19" s="11">
        <v>2</v>
      </c>
      <c r="B19" s="38" t="s">
        <v>259</v>
      </c>
      <c r="C19" s="11"/>
      <c r="D19" s="85"/>
      <c r="E19" s="172">
        <v>0</v>
      </c>
    </row>
    <row r="20" spans="1:5" ht="16.5">
      <c r="A20" s="11">
        <v>3</v>
      </c>
      <c r="B20" s="183" t="s">
        <v>260</v>
      </c>
      <c r="C20" s="184"/>
      <c r="D20" s="185"/>
      <c r="E20" s="186"/>
    </row>
    <row r="21" spans="1:5" ht="16.5">
      <c r="A21" s="11">
        <v>4</v>
      </c>
      <c r="B21" s="11" t="s">
        <v>261</v>
      </c>
      <c r="C21" s="11" t="s">
        <v>45</v>
      </c>
      <c r="D21" s="88" t="s">
        <v>45</v>
      </c>
      <c r="E21" s="111"/>
    </row>
    <row r="22" spans="1:5" ht="16.5">
      <c r="A22" s="29">
        <v>5</v>
      </c>
      <c r="B22" s="29" t="s">
        <v>270</v>
      </c>
      <c r="C22" s="29"/>
      <c r="D22" s="90"/>
      <c r="E22" s="173"/>
    </row>
    <row r="23" spans="1:5" ht="16.5">
      <c r="A23" s="354" t="s">
        <v>144</v>
      </c>
      <c r="B23" s="355"/>
      <c r="C23" s="89" t="s">
        <v>45</v>
      </c>
      <c r="D23" s="89" t="s">
        <v>145</v>
      </c>
      <c r="E23" s="219">
        <f>SUM(E18:E22)</f>
        <v>0</v>
      </c>
    </row>
    <row r="25" ht="12.75">
      <c r="E25" s="143"/>
    </row>
  </sheetData>
  <sheetProtection/>
  <mergeCells count="6">
    <mergeCell ref="A15:E15"/>
    <mergeCell ref="A23:B23"/>
    <mergeCell ref="A2:E2"/>
    <mergeCell ref="A4:E4"/>
    <mergeCell ref="A14:B14"/>
    <mergeCell ref="A5:E5"/>
  </mergeCells>
  <printOptions/>
  <pageMargins left="0.75" right="0.75" top="0.19" bottom="0.19" header="0.16" footer="0.16"/>
  <pageSetup horizontalDpi="600" verticalDpi="600" orientation="landscape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J20"/>
  <sheetViews>
    <sheetView zoomScalePageLayoutView="0" workbookViewId="0" topLeftCell="A4">
      <selection activeCell="F11" sqref="F11:F12"/>
    </sheetView>
  </sheetViews>
  <sheetFormatPr defaultColWidth="9.00390625" defaultRowHeight="12.75"/>
  <cols>
    <col min="1" max="1" width="12.00390625" style="0" customWidth="1"/>
    <col min="2" max="2" width="31.625" style="0" customWidth="1"/>
    <col min="3" max="3" width="23.75390625" style="0" customWidth="1"/>
    <col min="4" max="4" width="21.625" style="0" customWidth="1"/>
    <col min="5" max="5" width="20.875" style="0" customWidth="1"/>
    <col min="6" max="6" width="27.25390625" style="0" customWidth="1"/>
    <col min="8" max="8" width="9.125" style="0" bestFit="1" customWidth="1"/>
  </cols>
  <sheetData>
    <row r="2" spans="1:10" ht="16.5" customHeight="1">
      <c r="A2" s="344" t="s">
        <v>218</v>
      </c>
      <c r="B2" s="345"/>
      <c r="C2" s="345"/>
      <c r="D2" s="345"/>
      <c r="E2" s="345"/>
      <c r="F2" s="345"/>
      <c r="G2" s="345"/>
      <c r="H2" s="345"/>
      <c r="I2" s="345"/>
      <c r="J2" s="345"/>
    </row>
    <row r="4" spans="1:10" ht="35.25" customHeight="1">
      <c r="A4" s="349" t="s">
        <v>275</v>
      </c>
      <c r="B4" s="350"/>
      <c r="C4" s="350"/>
      <c r="D4" s="350"/>
      <c r="E4" s="350"/>
      <c r="F4" s="345"/>
      <c r="G4" s="345"/>
      <c r="H4" s="345"/>
      <c r="I4" s="345"/>
      <c r="J4" s="345"/>
    </row>
    <row r="5" spans="1:10" ht="43.5" customHeight="1">
      <c r="A5" s="344" t="s">
        <v>272</v>
      </c>
      <c r="B5" s="345"/>
      <c r="C5" s="345"/>
      <c r="D5" s="345"/>
      <c r="E5" s="345"/>
      <c r="F5" s="345"/>
      <c r="G5" s="345"/>
      <c r="H5" s="345"/>
      <c r="I5" s="345"/>
      <c r="J5" s="345"/>
    </row>
    <row r="7" spans="1:10" ht="13.5">
      <c r="A7" s="349" t="s">
        <v>245</v>
      </c>
      <c r="B7" s="350"/>
      <c r="C7" s="350"/>
      <c r="D7" s="350"/>
      <c r="E7" s="350"/>
      <c r="F7" s="345"/>
      <c r="G7" s="345"/>
      <c r="H7" s="345"/>
      <c r="I7" s="345"/>
      <c r="J7" s="345"/>
    </row>
    <row r="8" spans="1:6" ht="12.75">
      <c r="A8" s="363" t="s">
        <v>314</v>
      </c>
      <c r="B8" s="363"/>
      <c r="C8" s="363"/>
      <c r="D8" s="363"/>
      <c r="E8" s="363"/>
      <c r="F8" s="363"/>
    </row>
    <row r="9" spans="1:6" ht="33">
      <c r="A9" s="11" t="s">
        <v>9</v>
      </c>
      <c r="B9" s="38" t="s">
        <v>147</v>
      </c>
      <c r="C9" s="38" t="s">
        <v>186</v>
      </c>
      <c r="D9" s="38" t="s">
        <v>187</v>
      </c>
      <c r="E9" s="38" t="s">
        <v>188</v>
      </c>
      <c r="F9" s="23" t="s">
        <v>151</v>
      </c>
    </row>
    <row r="10" spans="1:6" ht="16.5">
      <c r="A10" s="11">
        <v>1</v>
      </c>
      <c r="B10" s="38">
        <v>2</v>
      </c>
      <c r="C10" s="38">
        <v>3</v>
      </c>
      <c r="D10" s="38">
        <v>4</v>
      </c>
      <c r="E10" s="38">
        <v>5</v>
      </c>
      <c r="F10" s="23">
        <v>6</v>
      </c>
    </row>
    <row r="11" spans="1:6" ht="16.5">
      <c r="A11" s="29">
        <v>1</v>
      </c>
      <c r="B11" s="29" t="s">
        <v>246</v>
      </c>
      <c r="C11" s="29">
        <v>2</v>
      </c>
      <c r="D11" s="29">
        <v>12</v>
      </c>
      <c r="E11" s="129">
        <v>2035.5</v>
      </c>
      <c r="F11" s="107">
        <f>F13*0.45</f>
        <v>33465.6</v>
      </c>
    </row>
    <row r="12" spans="1:6" ht="16.5">
      <c r="A12" s="29">
        <v>2</v>
      </c>
      <c r="B12" s="29" t="s">
        <v>247</v>
      </c>
      <c r="C12" s="29">
        <v>1</v>
      </c>
      <c r="D12" s="29">
        <v>12</v>
      </c>
      <c r="E12" s="129">
        <v>3363</v>
      </c>
      <c r="F12" s="107">
        <f>F13*0.55</f>
        <v>40902.4</v>
      </c>
    </row>
    <row r="13" spans="1:8" ht="16.5">
      <c r="A13" s="354" t="s">
        <v>144</v>
      </c>
      <c r="B13" s="355"/>
      <c r="C13" s="89" t="s">
        <v>145</v>
      </c>
      <c r="D13" s="89" t="s">
        <v>145</v>
      </c>
      <c r="E13" s="89" t="s">
        <v>145</v>
      </c>
      <c r="F13" s="223">
        <v>74368</v>
      </c>
      <c r="H13" s="143"/>
    </row>
    <row r="14" spans="1:6" ht="16.5">
      <c r="A14" s="337" t="s">
        <v>315</v>
      </c>
      <c r="B14" s="337"/>
      <c r="C14" s="337"/>
      <c r="D14" s="337"/>
      <c r="E14" s="337"/>
      <c r="F14" s="337"/>
    </row>
    <row r="15" spans="1:6" ht="33">
      <c r="A15" s="11" t="s">
        <v>9</v>
      </c>
      <c r="B15" s="38" t="s">
        <v>147</v>
      </c>
      <c r="C15" s="38" t="s">
        <v>186</v>
      </c>
      <c r="D15" s="38" t="s">
        <v>187</v>
      </c>
      <c r="E15" s="38" t="s">
        <v>188</v>
      </c>
      <c r="F15" s="97" t="s">
        <v>151</v>
      </c>
    </row>
    <row r="16" spans="1:6" ht="16.5">
      <c r="A16" s="11">
        <v>1</v>
      </c>
      <c r="B16" s="38">
        <v>2</v>
      </c>
      <c r="C16" s="38">
        <v>3</v>
      </c>
      <c r="D16" s="38">
        <v>4</v>
      </c>
      <c r="E16" s="38">
        <v>5</v>
      </c>
      <c r="F16" s="97">
        <v>6</v>
      </c>
    </row>
    <row r="17" spans="1:6" ht="16.5">
      <c r="A17" s="11">
        <v>1</v>
      </c>
      <c r="B17" s="11" t="s">
        <v>316</v>
      </c>
      <c r="C17" s="11">
        <v>3</v>
      </c>
      <c r="D17" s="11">
        <v>12</v>
      </c>
      <c r="E17" s="67"/>
      <c r="F17" s="111">
        <v>0</v>
      </c>
    </row>
    <row r="18" spans="1:6" ht="16.5">
      <c r="A18" s="174">
        <v>2</v>
      </c>
      <c r="B18" s="174" t="s">
        <v>247</v>
      </c>
      <c r="C18" s="49">
        <v>1</v>
      </c>
      <c r="D18" s="11">
        <v>12</v>
      </c>
      <c r="E18" s="67"/>
      <c r="F18" s="111">
        <f>C18*D18*E18</f>
        <v>0</v>
      </c>
    </row>
    <row r="19" spans="1:6" ht="16.5">
      <c r="A19" s="29">
        <v>3</v>
      </c>
      <c r="B19" s="128"/>
      <c r="C19" s="169"/>
      <c r="D19" s="29"/>
      <c r="E19" s="129"/>
      <c r="F19" s="107">
        <v>0</v>
      </c>
    </row>
    <row r="20" spans="1:6" ht="16.5">
      <c r="A20" s="354" t="s">
        <v>144</v>
      </c>
      <c r="B20" s="355"/>
      <c r="C20" s="89" t="s">
        <v>145</v>
      </c>
      <c r="D20" s="22" t="s">
        <v>145</v>
      </c>
      <c r="E20" s="22" t="s">
        <v>145</v>
      </c>
      <c r="F20" s="219">
        <f>SUM(F17:F19)</f>
        <v>0</v>
      </c>
    </row>
  </sheetData>
  <sheetProtection/>
  <mergeCells count="8">
    <mergeCell ref="A14:F14"/>
    <mergeCell ref="A20:B20"/>
    <mergeCell ref="A13:B13"/>
    <mergeCell ref="A2:J2"/>
    <mergeCell ref="A4:J4"/>
    <mergeCell ref="A7:J7"/>
    <mergeCell ref="A5:J5"/>
    <mergeCell ref="A8:F8"/>
  </mergeCells>
  <printOptions/>
  <pageMargins left="0.75" right="0.75" top="0.25" bottom="0.36" header="0.16" footer="0.24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0"/>
  <sheetViews>
    <sheetView zoomScaleSheetLayoutView="115" zoomScalePageLayoutView="0" workbookViewId="0" topLeftCell="A1">
      <selection activeCell="B6" sqref="B6"/>
    </sheetView>
  </sheetViews>
  <sheetFormatPr defaultColWidth="9.00390625" defaultRowHeight="12.75"/>
  <cols>
    <col min="1" max="1" width="6.875" style="0" customWidth="1"/>
    <col min="2" max="2" width="62.75390625" style="0" customWidth="1"/>
    <col min="3" max="3" width="17.625" style="0" customWidth="1"/>
  </cols>
  <sheetData>
    <row r="1" ht="16.5">
      <c r="A1" s="8"/>
    </row>
    <row r="2" spans="1:3" s="2" customFormat="1" ht="16.5">
      <c r="A2" s="9"/>
      <c r="B2" s="8"/>
      <c r="C2" s="8" t="s">
        <v>41</v>
      </c>
    </row>
    <row r="3" spans="1:2" ht="18.75" customHeight="1">
      <c r="A3" s="9"/>
      <c r="B3" s="9" t="s">
        <v>42</v>
      </c>
    </row>
    <row r="4" spans="1:2" ht="16.5">
      <c r="A4" s="9"/>
      <c r="B4" s="9" t="s">
        <v>43</v>
      </c>
    </row>
    <row r="5" spans="1:2" ht="16.5">
      <c r="A5" s="9"/>
      <c r="B5" s="9" t="s">
        <v>336</v>
      </c>
    </row>
    <row r="6" spans="1:2" ht="16.5">
      <c r="A6" s="9"/>
      <c r="B6" s="9" t="s">
        <v>44</v>
      </c>
    </row>
    <row r="7" spans="1:2" ht="17.25" thickBot="1">
      <c r="A7" s="10" t="s">
        <v>45</v>
      </c>
      <c r="B7" s="9"/>
    </row>
    <row r="8" spans="1:3" ht="16.5">
      <c r="A8" s="11" t="s">
        <v>9</v>
      </c>
      <c r="B8" s="11" t="s">
        <v>0</v>
      </c>
      <c r="C8" s="148" t="s">
        <v>46</v>
      </c>
    </row>
    <row r="9" spans="1:3" ht="16.5">
      <c r="A9" s="11">
        <v>1</v>
      </c>
      <c r="B9" s="11">
        <v>2</v>
      </c>
      <c r="C9" s="149">
        <v>3</v>
      </c>
    </row>
    <row r="10" spans="1:3" ht="16.5">
      <c r="A10" s="11">
        <v>1</v>
      </c>
      <c r="B10" s="13" t="s">
        <v>47</v>
      </c>
      <c r="C10" s="150">
        <v>11329316.24</v>
      </c>
    </row>
    <row r="11" spans="1:3" ht="33">
      <c r="A11" s="15" t="s">
        <v>45</v>
      </c>
      <c r="B11" s="19" t="s">
        <v>53</v>
      </c>
      <c r="C11" s="150" t="s">
        <v>277</v>
      </c>
    </row>
    <row r="12" spans="1:3" ht="33">
      <c r="A12" s="15" t="s">
        <v>45</v>
      </c>
      <c r="B12" s="19" t="s">
        <v>54</v>
      </c>
      <c r="C12" s="150">
        <v>0</v>
      </c>
    </row>
    <row r="13" spans="1:3" ht="16.5">
      <c r="A13" s="15" t="s">
        <v>45</v>
      </c>
      <c r="B13" s="15" t="s">
        <v>55</v>
      </c>
      <c r="C13" s="150">
        <v>142000</v>
      </c>
    </row>
    <row r="14" spans="1:3" ht="33">
      <c r="A14" s="15" t="s">
        <v>45</v>
      </c>
      <c r="B14" s="19" t="s">
        <v>54</v>
      </c>
      <c r="C14" s="150">
        <v>102511.9</v>
      </c>
    </row>
    <row r="15" spans="1:3" ht="16.5">
      <c r="A15" s="11">
        <v>2</v>
      </c>
      <c r="B15" s="15" t="s">
        <v>48</v>
      </c>
      <c r="C15" s="151">
        <f>C17+C20+C21</f>
        <v>56895.55</v>
      </c>
    </row>
    <row r="16" spans="1:3" ht="33">
      <c r="A16" s="15" t="s">
        <v>45</v>
      </c>
      <c r="B16" s="19" t="s">
        <v>56</v>
      </c>
      <c r="C16" s="152" t="s">
        <v>45</v>
      </c>
    </row>
    <row r="17" spans="1:3" ht="33.75" thickBot="1">
      <c r="A17" s="15" t="s">
        <v>45</v>
      </c>
      <c r="B17" s="19" t="s">
        <v>57</v>
      </c>
      <c r="C17" s="153">
        <v>0</v>
      </c>
    </row>
    <row r="18" spans="1:3" ht="33">
      <c r="A18" s="15" t="s">
        <v>45</v>
      </c>
      <c r="B18" s="19" t="s">
        <v>58</v>
      </c>
      <c r="C18" s="147"/>
    </row>
    <row r="19" spans="1:3" ht="16.5">
      <c r="A19" s="15" t="s">
        <v>45</v>
      </c>
      <c r="B19" s="15" t="s">
        <v>49</v>
      </c>
      <c r="C19" s="144"/>
    </row>
    <row r="20" spans="1:3" ht="17.25" customHeight="1">
      <c r="A20" s="13" t="s">
        <v>45</v>
      </c>
      <c r="B20" s="13" t="s">
        <v>50</v>
      </c>
      <c r="C20" s="144">
        <v>1570.68</v>
      </c>
    </row>
    <row r="21" spans="1:3" ht="16.5" customHeight="1">
      <c r="A21" s="13" t="s">
        <v>45</v>
      </c>
      <c r="B21" s="13" t="s">
        <v>51</v>
      </c>
      <c r="C21" s="144">
        <v>55324.87</v>
      </c>
    </row>
    <row r="22" spans="1:3" ht="16.5">
      <c r="A22" s="11">
        <v>3</v>
      </c>
      <c r="B22" s="15" t="s">
        <v>52</v>
      </c>
      <c r="C22" s="145">
        <f>C24</f>
        <v>171807.56</v>
      </c>
    </row>
    <row r="23" spans="1:3" ht="33">
      <c r="A23" s="15" t="s">
        <v>45</v>
      </c>
      <c r="B23" s="19" t="s">
        <v>59</v>
      </c>
      <c r="C23" s="144"/>
    </row>
    <row r="24" spans="1:3" ht="16.5">
      <c r="A24" s="15" t="s">
        <v>45</v>
      </c>
      <c r="B24" s="15" t="s">
        <v>60</v>
      </c>
      <c r="C24" s="144">
        <v>171807.56</v>
      </c>
    </row>
    <row r="25" spans="1:3" ht="33.75" thickBot="1">
      <c r="A25" s="18" t="s">
        <v>45</v>
      </c>
      <c r="B25" s="20" t="s">
        <v>61</v>
      </c>
      <c r="C25" s="146">
        <v>150236.9</v>
      </c>
    </row>
    <row r="26" spans="1:3" ht="15">
      <c r="A26" s="16"/>
      <c r="B26" s="17"/>
      <c r="C26" s="7"/>
    </row>
    <row r="27" spans="1:3" ht="15">
      <c r="A27" s="16"/>
      <c r="B27" s="17"/>
      <c r="C27" s="1"/>
    </row>
    <row r="28" spans="1:2" ht="12.75">
      <c r="A28" s="1"/>
      <c r="B28" s="1"/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="1" customFormat="1" ht="12.75"/>
    <row r="33" s="1" customFormat="1" ht="12.75"/>
    <row r="34" s="1" customFormat="1" ht="12.75"/>
    <row r="35" s="1" customFormat="1" ht="12.75"/>
    <row r="36" s="1" customFormat="1" ht="12.75"/>
    <row r="37" spans="1:2" s="1" customFormat="1" ht="12.75">
      <c r="A37"/>
      <c r="B37"/>
    </row>
    <row r="38" spans="1:2" s="1" customFormat="1" ht="12.75">
      <c r="A38"/>
      <c r="B38"/>
    </row>
    <row r="39" spans="1:2" s="1" customFormat="1" ht="12.75">
      <c r="A39"/>
      <c r="B39"/>
    </row>
    <row r="40" spans="1:2" s="1" customFormat="1" ht="12.75">
      <c r="A40"/>
      <c r="B40"/>
    </row>
  </sheetData>
  <sheetProtection/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J7"/>
  <sheetViews>
    <sheetView zoomScalePageLayoutView="0" workbookViewId="0" topLeftCell="A1">
      <selection activeCell="E8" sqref="E8"/>
    </sheetView>
  </sheetViews>
  <sheetFormatPr defaultColWidth="9.00390625" defaultRowHeight="12.75"/>
  <cols>
    <col min="2" max="2" width="27.625" style="0" customWidth="1"/>
    <col min="3" max="3" width="30.125" style="0" customWidth="1"/>
    <col min="4" max="4" width="24.875" style="0" customWidth="1"/>
    <col min="5" max="5" width="14.875" style="0" customWidth="1"/>
  </cols>
  <sheetData>
    <row r="2" spans="1:10" ht="13.5">
      <c r="A2" s="349" t="s">
        <v>219</v>
      </c>
      <c r="B2" s="350"/>
      <c r="C2" s="350"/>
      <c r="D2" s="350"/>
      <c r="E2" s="350"/>
      <c r="F2" s="345"/>
      <c r="G2" s="345"/>
      <c r="H2" s="345"/>
      <c r="I2" s="345"/>
      <c r="J2" s="345"/>
    </row>
    <row r="4" spans="1:5" ht="53.25" customHeight="1">
      <c r="A4" s="11" t="s">
        <v>9</v>
      </c>
      <c r="B4" s="38" t="s">
        <v>147</v>
      </c>
      <c r="C4" s="38" t="s">
        <v>189</v>
      </c>
      <c r="D4" s="38" t="s">
        <v>190</v>
      </c>
      <c r="E4" s="23" t="s">
        <v>191</v>
      </c>
    </row>
    <row r="5" spans="1:5" ht="16.5">
      <c r="A5" s="11">
        <v>1</v>
      </c>
      <c r="B5" s="11">
        <v>2</v>
      </c>
      <c r="C5" s="11">
        <v>3</v>
      </c>
      <c r="D5" s="11">
        <v>4</v>
      </c>
      <c r="E5" s="12">
        <v>5</v>
      </c>
    </row>
    <row r="6" spans="1:5" ht="16.5">
      <c r="A6" s="11" t="s">
        <v>45</v>
      </c>
      <c r="B6" s="11" t="s">
        <v>45</v>
      </c>
      <c r="C6" s="11" t="s">
        <v>45</v>
      </c>
      <c r="D6" s="11" t="s">
        <v>45</v>
      </c>
      <c r="E6" s="12" t="s">
        <v>45</v>
      </c>
    </row>
    <row r="7" spans="1:5" ht="16.5">
      <c r="A7" s="22" t="s">
        <v>45</v>
      </c>
      <c r="B7" s="43" t="s">
        <v>144</v>
      </c>
      <c r="C7" s="22" t="s">
        <v>45</v>
      </c>
      <c r="D7" s="22" t="s">
        <v>45</v>
      </c>
      <c r="E7" s="44">
        <f>SUM(E6)</f>
        <v>0</v>
      </c>
    </row>
  </sheetData>
  <sheetProtection/>
  <mergeCells count="1">
    <mergeCell ref="A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J25"/>
  <sheetViews>
    <sheetView zoomScalePageLayoutView="0" workbookViewId="0" topLeftCell="B1">
      <selection activeCell="C22" sqref="C22"/>
    </sheetView>
  </sheetViews>
  <sheetFormatPr defaultColWidth="9.00390625" defaultRowHeight="12.75"/>
  <cols>
    <col min="2" max="2" width="27.625" style="0" customWidth="1"/>
    <col min="3" max="3" width="30.125" style="0" customWidth="1"/>
    <col min="4" max="4" width="24.875" style="0" customWidth="1"/>
    <col min="5" max="5" width="16.125" style="0" customWidth="1"/>
    <col min="6" max="6" width="21.25390625" style="0" customWidth="1"/>
    <col min="7" max="7" width="14.375" style="0" customWidth="1"/>
    <col min="8" max="8" width="10.75390625" style="0" bestFit="1" customWidth="1"/>
  </cols>
  <sheetData>
    <row r="1" ht="4.5" customHeight="1"/>
    <row r="2" spans="1:10" ht="13.5">
      <c r="A2" s="349" t="s">
        <v>220</v>
      </c>
      <c r="B2" s="350"/>
      <c r="C2" s="350"/>
      <c r="D2" s="350"/>
      <c r="E2" s="350"/>
      <c r="F2" s="345"/>
      <c r="G2" s="345"/>
      <c r="H2" s="345"/>
      <c r="I2" s="345"/>
      <c r="J2" s="345"/>
    </row>
    <row r="3" spans="1:6" ht="12.75">
      <c r="A3" s="363" t="s">
        <v>314</v>
      </c>
      <c r="B3" s="363"/>
      <c r="C3" s="363"/>
      <c r="D3" s="363"/>
      <c r="E3" s="363"/>
      <c r="F3" s="363"/>
    </row>
    <row r="4" spans="1:6" s="190" customFormat="1" ht="47.25" customHeight="1">
      <c r="A4" s="191" t="s">
        <v>9</v>
      </c>
      <c r="B4" s="192" t="s">
        <v>147</v>
      </c>
      <c r="C4" s="192" t="s">
        <v>192</v>
      </c>
      <c r="D4" s="192" t="s">
        <v>193</v>
      </c>
      <c r="E4" s="193" t="s">
        <v>194</v>
      </c>
      <c r="F4" s="193" t="s">
        <v>221</v>
      </c>
    </row>
    <row r="5" spans="1:6" ht="16.5">
      <c r="A5" s="11">
        <v>1</v>
      </c>
      <c r="B5" s="11">
        <v>2</v>
      </c>
      <c r="C5" s="11">
        <v>3</v>
      </c>
      <c r="D5" s="11">
        <v>4</v>
      </c>
      <c r="E5" s="12">
        <v>5</v>
      </c>
      <c r="F5" s="12">
        <v>6</v>
      </c>
    </row>
    <row r="6" spans="1:7" ht="33">
      <c r="A6" s="11">
        <v>1</v>
      </c>
      <c r="B6" s="81" t="s">
        <v>249</v>
      </c>
      <c r="C6" s="83"/>
      <c r="D6" s="83"/>
      <c r="E6" s="82"/>
      <c r="F6" s="111">
        <v>90000</v>
      </c>
      <c r="G6" s="111"/>
    </row>
    <row r="7" spans="1:6" ht="21.75" customHeight="1">
      <c r="A7" s="11">
        <v>2</v>
      </c>
      <c r="B7" s="38" t="s">
        <v>248</v>
      </c>
      <c r="C7" s="83"/>
      <c r="D7" s="83"/>
      <c r="E7" s="82"/>
      <c r="F7" s="111">
        <v>160000</v>
      </c>
    </row>
    <row r="8" spans="1:7" ht="16.5">
      <c r="A8" s="11">
        <v>3</v>
      </c>
      <c r="B8" s="11" t="s">
        <v>250</v>
      </c>
      <c r="C8" s="83"/>
      <c r="D8" s="83"/>
      <c r="E8" s="82"/>
      <c r="F8" s="111">
        <v>1000000</v>
      </c>
      <c r="G8" s="143"/>
    </row>
    <row r="9" spans="1:6" ht="16.5">
      <c r="A9" s="11">
        <v>4</v>
      </c>
      <c r="B9" s="11" t="s">
        <v>251</v>
      </c>
      <c r="C9" s="83"/>
      <c r="D9" s="83"/>
      <c r="E9" s="82"/>
      <c r="F9" s="111">
        <v>32000</v>
      </c>
    </row>
    <row r="10" spans="1:6" ht="33">
      <c r="A10" s="11">
        <v>5</v>
      </c>
      <c r="B10" s="38" t="s">
        <v>252</v>
      </c>
      <c r="C10" s="83"/>
      <c r="D10" s="83"/>
      <c r="E10" s="82"/>
      <c r="F10" s="111">
        <v>19315.95</v>
      </c>
    </row>
    <row r="11" spans="1:6" ht="33">
      <c r="A11" s="11">
        <v>6</v>
      </c>
      <c r="B11" s="38" t="s">
        <v>269</v>
      </c>
      <c r="C11" s="367"/>
      <c r="D11" s="368"/>
      <c r="E11" s="369"/>
      <c r="F11" s="168"/>
    </row>
    <row r="12" spans="1:6" ht="16.5">
      <c r="A12" s="11">
        <v>7</v>
      </c>
      <c r="B12" s="128"/>
      <c r="C12" s="370"/>
      <c r="D12" s="368"/>
      <c r="E12" s="369"/>
      <c r="F12" s="68">
        <v>0</v>
      </c>
    </row>
    <row r="13" spans="1:8" ht="16.5">
      <c r="A13" s="22" t="s">
        <v>45</v>
      </c>
      <c r="B13" s="43" t="s">
        <v>144</v>
      </c>
      <c r="C13" s="22" t="s">
        <v>174</v>
      </c>
      <c r="D13" s="22" t="s">
        <v>174</v>
      </c>
      <c r="E13" s="44" t="s">
        <v>174</v>
      </c>
      <c r="F13" s="220">
        <f>SUM(F6:F12)</f>
        <v>1301315.95</v>
      </c>
      <c r="G13" s="143"/>
      <c r="H13" s="143"/>
    </row>
    <row r="14" spans="1:6" ht="16.5">
      <c r="A14" s="364" t="s">
        <v>346</v>
      </c>
      <c r="B14" s="337"/>
      <c r="C14" s="337"/>
      <c r="D14" s="337"/>
      <c r="E14" s="353"/>
      <c r="F14" s="175"/>
    </row>
    <row r="15" spans="1:6" s="190" customFormat="1" ht="30">
      <c r="A15" s="191" t="s">
        <v>9</v>
      </c>
      <c r="B15" s="192" t="s">
        <v>147</v>
      </c>
      <c r="C15" s="192" t="s">
        <v>192</v>
      </c>
      <c r="D15" s="192" t="s">
        <v>193</v>
      </c>
      <c r="E15" s="193" t="s">
        <v>194</v>
      </c>
      <c r="F15" s="213" t="s">
        <v>221</v>
      </c>
    </row>
    <row r="16" spans="1:6" ht="16.5">
      <c r="A16" s="11">
        <v>1</v>
      </c>
      <c r="B16" s="11">
        <v>2</v>
      </c>
      <c r="C16" s="11">
        <v>3</v>
      </c>
      <c r="D16" s="11">
        <v>4</v>
      </c>
      <c r="E16" s="12">
        <v>5</v>
      </c>
      <c r="F16" s="110">
        <v>6</v>
      </c>
    </row>
    <row r="17" spans="1:7" ht="33">
      <c r="A17" s="11">
        <v>1</v>
      </c>
      <c r="B17" s="81" t="s">
        <v>249</v>
      </c>
      <c r="C17" s="83"/>
      <c r="D17" s="176"/>
      <c r="E17" s="82"/>
      <c r="F17" s="111">
        <v>30000</v>
      </c>
      <c r="G17" s="111"/>
    </row>
    <row r="18" spans="1:6" ht="33">
      <c r="A18" s="11">
        <v>2</v>
      </c>
      <c r="B18" s="38" t="s">
        <v>248</v>
      </c>
      <c r="C18" s="83"/>
      <c r="D18" s="176"/>
      <c r="E18" s="82"/>
      <c r="F18" s="111">
        <v>53000</v>
      </c>
    </row>
    <row r="19" spans="1:6" ht="16.5">
      <c r="A19" s="11">
        <v>3</v>
      </c>
      <c r="B19" s="11" t="s">
        <v>250</v>
      </c>
      <c r="C19" s="83"/>
      <c r="D19" s="176"/>
      <c r="E19" s="82"/>
      <c r="F19" s="111">
        <v>333000</v>
      </c>
    </row>
    <row r="20" spans="1:6" ht="16.5">
      <c r="A20" s="11">
        <v>4</v>
      </c>
      <c r="B20" s="11" t="s">
        <v>251</v>
      </c>
      <c r="C20" s="83"/>
      <c r="D20" s="176"/>
      <c r="E20" s="82"/>
      <c r="F20" s="111">
        <v>11000</v>
      </c>
    </row>
    <row r="21" spans="1:6" ht="33">
      <c r="A21" s="11">
        <v>5</v>
      </c>
      <c r="B21" s="38" t="s">
        <v>252</v>
      </c>
      <c r="C21" s="83"/>
      <c r="D21" s="176"/>
      <c r="E21" s="82"/>
      <c r="F21" s="111">
        <v>6438.65</v>
      </c>
    </row>
    <row r="22" spans="1:6" ht="33">
      <c r="A22" s="11">
        <v>7</v>
      </c>
      <c r="B22" s="38" t="s">
        <v>269</v>
      </c>
      <c r="C22" s="177"/>
      <c r="D22" s="178"/>
      <c r="E22" s="178"/>
      <c r="F22" s="173"/>
    </row>
    <row r="23" spans="1:6" ht="16.5">
      <c r="A23" s="365" t="s">
        <v>144</v>
      </c>
      <c r="B23" s="366"/>
      <c r="C23" s="179" t="s">
        <v>174</v>
      </c>
      <c r="D23" s="22" t="s">
        <v>174</v>
      </c>
      <c r="E23" s="44" t="s">
        <v>174</v>
      </c>
      <c r="F23" s="220">
        <f>SUM(F17:F22)</f>
        <v>433438.65</v>
      </c>
    </row>
    <row r="25" ht="12.75">
      <c r="F25" s="143"/>
    </row>
  </sheetData>
  <sheetProtection/>
  <mergeCells count="6">
    <mergeCell ref="A14:E14"/>
    <mergeCell ref="A23:B23"/>
    <mergeCell ref="A2:J2"/>
    <mergeCell ref="C11:E11"/>
    <mergeCell ref="C12:E12"/>
    <mergeCell ref="A3:F3"/>
  </mergeCells>
  <printOptions/>
  <pageMargins left="0.75" right="0.75" top="0.18" bottom="0.18" header="0.16" footer="0.16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J7"/>
  <sheetViews>
    <sheetView zoomScalePageLayoutView="0" workbookViewId="0" topLeftCell="A1">
      <selection activeCell="E8" sqref="E8"/>
    </sheetView>
  </sheetViews>
  <sheetFormatPr defaultColWidth="9.00390625" defaultRowHeight="12.75"/>
  <cols>
    <col min="2" max="2" width="27.625" style="0" customWidth="1"/>
    <col min="3" max="3" width="30.125" style="0" customWidth="1"/>
    <col min="4" max="4" width="24.875" style="0" customWidth="1"/>
    <col min="5" max="5" width="22.875" style="0" customWidth="1"/>
  </cols>
  <sheetData>
    <row r="2" spans="1:10" ht="13.5">
      <c r="A2" s="349" t="s">
        <v>223</v>
      </c>
      <c r="B2" s="350"/>
      <c r="C2" s="350"/>
      <c r="D2" s="350"/>
      <c r="E2" s="350"/>
      <c r="F2" s="345"/>
      <c r="G2" s="345"/>
      <c r="H2" s="345"/>
      <c r="I2" s="345"/>
      <c r="J2" s="345"/>
    </row>
    <row r="4" spans="1:5" ht="53.25" customHeight="1">
      <c r="A4" s="11" t="s">
        <v>9</v>
      </c>
      <c r="B4" s="38" t="s">
        <v>147</v>
      </c>
      <c r="C4" s="38" t="s">
        <v>222</v>
      </c>
      <c r="D4" s="38" t="s">
        <v>195</v>
      </c>
      <c r="E4" s="23" t="s">
        <v>196</v>
      </c>
    </row>
    <row r="5" spans="1:5" ht="16.5">
      <c r="A5" s="11">
        <v>1</v>
      </c>
      <c r="B5" s="11">
        <v>2</v>
      </c>
      <c r="C5" s="11">
        <v>3</v>
      </c>
      <c r="D5" s="11">
        <v>4</v>
      </c>
      <c r="E5" s="12">
        <v>5</v>
      </c>
    </row>
    <row r="6" spans="1:5" ht="16.5">
      <c r="A6" s="11"/>
      <c r="B6" s="11"/>
      <c r="C6" s="11" t="s">
        <v>45</v>
      </c>
      <c r="D6" s="11" t="s">
        <v>45</v>
      </c>
      <c r="E6" s="12" t="s">
        <v>45</v>
      </c>
    </row>
    <row r="7" spans="1:5" ht="16.5">
      <c r="A7" s="22" t="s">
        <v>45</v>
      </c>
      <c r="B7" s="43" t="s">
        <v>144</v>
      </c>
      <c r="C7" s="22" t="s">
        <v>174</v>
      </c>
      <c r="D7" s="22" t="s">
        <v>174</v>
      </c>
      <c r="E7" s="240">
        <f>SUM(E6)</f>
        <v>0</v>
      </c>
    </row>
  </sheetData>
  <sheetProtection/>
  <mergeCells count="1">
    <mergeCell ref="A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J25"/>
  <sheetViews>
    <sheetView zoomScalePageLayoutView="0" workbookViewId="0" topLeftCell="A4">
      <selection activeCell="G13" sqref="G13"/>
    </sheetView>
  </sheetViews>
  <sheetFormatPr defaultColWidth="9.00390625" defaultRowHeight="12.75"/>
  <cols>
    <col min="1" max="1" width="8.875" style="6" customWidth="1"/>
    <col min="2" max="2" width="41.375" style="6" customWidth="1"/>
    <col min="3" max="3" width="30.125" style="6" customWidth="1"/>
    <col min="4" max="4" width="28.00390625" style="6" customWidth="1"/>
    <col min="5" max="5" width="24.25390625" style="6" customWidth="1"/>
    <col min="6" max="6" width="11.375" style="0" bestFit="1" customWidth="1"/>
    <col min="7" max="7" width="11.75390625" style="0" customWidth="1"/>
  </cols>
  <sheetData>
    <row r="2" spans="1:10" ht="13.5">
      <c r="A2" s="349" t="s">
        <v>224</v>
      </c>
      <c r="B2" s="350"/>
      <c r="C2" s="350"/>
      <c r="D2" s="350"/>
      <c r="E2" s="350"/>
      <c r="F2" s="345"/>
      <c r="G2" s="345"/>
      <c r="H2" s="345"/>
      <c r="I2" s="345"/>
      <c r="J2" s="345"/>
    </row>
    <row r="3" spans="1:5" ht="30" customHeight="1">
      <c r="A3" s="371" t="s">
        <v>314</v>
      </c>
      <c r="B3" s="371"/>
      <c r="C3" s="371"/>
      <c r="D3" s="371"/>
      <c r="E3" s="371"/>
    </row>
    <row r="4" spans="1:5" s="190" customFormat="1" ht="30" customHeight="1">
      <c r="A4" s="227" t="s">
        <v>9</v>
      </c>
      <c r="B4" s="228" t="s">
        <v>147</v>
      </c>
      <c r="C4" s="228" t="s">
        <v>225</v>
      </c>
      <c r="D4" s="228" t="s">
        <v>197</v>
      </c>
      <c r="E4" s="213" t="s">
        <v>226</v>
      </c>
    </row>
    <row r="5" spans="1:5" ht="16.5">
      <c r="A5" s="98">
        <v>1</v>
      </c>
      <c r="B5" s="98">
        <v>2</v>
      </c>
      <c r="C5" s="98">
        <v>3</v>
      </c>
      <c r="D5" s="98">
        <v>4</v>
      </c>
      <c r="E5" s="110">
        <v>5</v>
      </c>
    </row>
    <row r="6" spans="1:6" ht="16.5">
      <c r="A6" s="98">
        <v>1</v>
      </c>
      <c r="B6" s="120" t="s">
        <v>306</v>
      </c>
      <c r="C6" s="106"/>
      <c r="D6" s="98"/>
      <c r="E6" s="111"/>
      <c r="F6" s="111"/>
    </row>
    <row r="7" spans="1:6" ht="16.5">
      <c r="A7" s="98">
        <v>2</v>
      </c>
      <c r="B7" s="98" t="s">
        <v>254</v>
      </c>
      <c r="C7" s="106"/>
      <c r="D7" s="98"/>
      <c r="E7" s="111">
        <v>45000</v>
      </c>
      <c r="F7" s="130"/>
    </row>
    <row r="8" spans="1:5" ht="16.5">
      <c r="A8" s="98">
        <v>3</v>
      </c>
      <c r="B8" s="98" t="s">
        <v>255</v>
      </c>
      <c r="C8" s="106"/>
      <c r="D8" s="98"/>
      <c r="E8" s="111">
        <v>3900</v>
      </c>
    </row>
    <row r="9" spans="1:6" ht="16.5">
      <c r="A9" s="98">
        <v>4</v>
      </c>
      <c r="B9" s="98" t="s">
        <v>256</v>
      </c>
      <c r="C9" s="106"/>
      <c r="D9" s="98"/>
      <c r="E9" s="111">
        <v>12208.99</v>
      </c>
      <c r="F9" s="111"/>
    </row>
    <row r="10" spans="1:6" ht="33">
      <c r="A10" s="98">
        <v>5</v>
      </c>
      <c r="B10" s="241" t="s">
        <v>347</v>
      </c>
      <c r="C10" s="106"/>
      <c r="D10" s="98"/>
      <c r="E10" s="252">
        <v>4485.48</v>
      </c>
      <c r="F10" s="252"/>
    </row>
    <row r="11" spans="1:5" ht="16.5">
      <c r="A11" s="98">
        <v>6</v>
      </c>
      <c r="B11" s="120" t="s">
        <v>279</v>
      </c>
      <c r="C11" s="106"/>
      <c r="D11" s="98"/>
      <c r="E11" s="111"/>
    </row>
    <row r="12" spans="1:5" ht="16.5">
      <c r="A12" s="98">
        <v>7</v>
      </c>
      <c r="B12" s="120" t="s">
        <v>257</v>
      </c>
      <c r="C12" s="106"/>
      <c r="D12" s="98"/>
      <c r="E12" s="111">
        <v>6049.94</v>
      </c>
    </row>
    <row r="13" spans="1:5" ht="33">
      <c r="A13" s="98">
        <v>8</v>
      </c>
      <c r="B13" s="120" t="s">
        <v>278</v>
      </c>
      <c r="C13" s="106"/>
      <c r="D13" s="98"/>
      <c r="E13" s="111"/>
    </row>
    <row r="14" spans="1:5" ht="16.5">
      <c r="A14" s="98">
        <v>9</v>
      </c>
      <c r="B14" s="120" t="s">
        <v>265</v>
      </c>
      <c r="C14" s="106"/>
      <c r="D14" s="98"/>
      <c r="E14" s="111"/>
    </row>
    <row r="15" spans="1:5" ht="16.5">
      <c r="A15" s="98">
        <v>10</v>
      </c>
      <c r="B15" s="120" t="s">
        <v>269</v>
      </c>
      <c r="C15" s="98"/>
      <c r="D15" s="98"/>
      <c r="E15" s="168"/>
    </row>
    <row r="16" spans="1:7" ht="16.5">
      <c r="A16" s="123" t="s">
        <v>45</v>
      </c>
      <c r="B16" s="229" t="s">
        <v>144</v>
      </c>
      <c r="C16" s="123" t="s">
        <v>174</v>
      </c>
      <c r="D16" s="123" t="s">
        <v>174</v>
      </c>
      <c r="E16" s="219">
        <f>SUM(E6:E15)</f>
        <v>71644.41</v>
      </c>
      <c r="F16" s="143"/>
      <c r="G16" s="143"/>
    </row>
    <row r="17" spans="1:5" ht="16.5">
      <c r="A17" s="372" t="s">
        <v>315</v>
      </c>
      <c r="B17" s="372"/>
      <c r="C17" s="372"/>
      <c r="D17" s="372"/>
      <c r="E17" s="373"/>
    </row>
    <row r="18" spans="1:5" s="190" customFormat="1" ht="30">
      <c r="A18" s="227" t="s">
        <v>9</v>
      </c>
      <c r="B18" s="228" t="s">
        <v>147</v>
      </c>
      <c r="C18" s="228" t="s">
        <v>225</v>
      </c>
      <c r="D18" s="228" t="s">
        <v>197</v>
      </c>
      <c r="E18" s="213" t="s">
        <v>226</v>
      </c>
    </row>
    <row r="19" spans="1:5" ht="16.5">
      <c r="A19" s="98">
        <v>1</v>
      </c>
      <c r="B19" s="98">
        <v>2</v>
      </c>
      <c r="C19" s="98">
        <v>3</v>
      </c>
      <c r="D19" s="98">
        <v>4</v>
      </c>
      <c r="E19" s="110">
        <v>5</v>
      </c>
    </row>
    <row r="20" spans="1:5" ht="33">
      <c r="A20" s="98">
        <v>1</v>
      </c>
      <c r="B20" s="120" t="s">
        <v>317</v>
      </c>
      <c r="C20" s="98"/>
      <c r="D20" s="98"/>
      <c r="E20" s="111"/>
    </row>
    <row r="21" spans="1:5" ht="16.5">
      <c r="A21" s="98">
        <v>2</v>
      </c>
      <c r="B21" s="120" t="s">
        <v>318</v>
      </c>
      <c r="C21" s="98"/>
      <c r="D21" s="98"/>
      <c r="E21" s="111"/>
    </row>
    <row r="22" spans="1:5" ht="49.5">
      <c r="A22" s="98">
        <v>3</v>
      </c>
      <c r="B22" s="120" t="s">
        <v>323</v>
      </c>
      <c r="C22" s="98"/>
      <c r="D22" s="98"/>
      <c r="E22" s="111"/>
    </row>
    <row r="23" spans="1:5" ht="16.5">
      <c r="A23" s="98">
        <v>4</v>
      </c>
      <c r="B23" s="235" t="s">
        <v>319</v>
      </c>
      <c r="C23" s="98"/>
      <c r="D23" s="98"/>
      <c r="E23" s="111"/>
    </row>
    <row r="24" spans="1:5" ht="16.5">
      <c r="A24" s="98">
        <v>5</v>
      </c>
      <c r="B24" s="120" t="s">
        <v>320</v>
      </c>
      <c r="C24" s="98"/>
      <c r="D24" s="98"/>
      <c r="E24" s="111"/>
    </row>
    <row r="25" spans="1:5" ht="16.5">
      <c r="A25" s="123" t="s">
        <v>45</v>
      </c>
      <c r="B25" s="229" t="s">
        <v>144</v>
      </c>
      <c r="C25" s="123" t="s">
        <v>174</v>
      </c>
      <c r="D25" s="123" t="s">
        <v>174</v>
      </c>
      <c r="E25" s="219">
        <f>SUM(E20:E24)</f>
        <v>0</v>
      </c>
    </row>
  </sheetData>
  <sheetProtection/>
  <mergeCells count="3">
    <mergeCell ref="A2:J2"/>
    <mergeCell ref="A3:E3"/>
    <mergeCell ref="A17:E17"/>
  </mergeCells>
  <printOptions/>
  <pageMargins left="0.75" right="0.75" top="0.19" bottom="0.19" header="0.16" footer="0.16"/>
  <pageSetup horizontalDpi="600" verticalDpi="600" orientation="landscape" paperSize="9" scale="92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I31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8.875" style="6" customWidth="1"/>
    <col min="2" max="2" width="41.25390625" style="6" customWidth="1"/>
    <col min="3" max="3" width="30.125" style="6" customWidth="1"/>
    <col min="4" max="4" width="28.00390625" style="6" customWidth="1"/>
    <col min="5" max="5" width="17.25390625" style="0" customWidth="1"/>
    <col min="6" max="6" width="9.75390625" style="0" bestFit="1" customWidth="1"/>
  </cols>
  <sheetData>
    <row r="2" spans="1:9" ht="13.5">
      <c r="A2" s="349" t="s">
        <v>227</v>
      </c>
      <c r="B2" s="350"/>
      <c r="C2" s="350"/>
      <c r="D2" s="350"/>
      <c r="E2" s="345"/>
      <c r="F2" s="345"/>
      <c r="G2" s="345"/>
      <c r="H2" s="345"/>
      <c r="I2" s="345"/>
    </row>
    <row r="3" spans="1:4" ht="30" customHeight="1">
      <c r="A3" s="374" t="s">
        <v>314</v>
      </c>
      <c r="B3" s="374"/>
      <c r="C3" s="374"/>
      <c r="D3" s="374"/>
    </row>
    <row r="4" spans="1:4" ht="21" customHeight="1">
      <c r="A4" s="98" t="s">
        <v>9</v>
      </c>
      <c r="B4" s="120" t="s">
        <v>147</v>
      </c>
      <c r="C4" s="120" t="s">
        <v>198</v>
      </c>
      <c r="D4" s="230" t="s">
        <v>228</v>
      </c>
    </row>
    <row r="5" spans="1:4" ht="16.5">
      <c r="A5" s="98">
        <v>1</v>
      </c>
      <c r="B5" s="98">
        <v>2</v>
      </c>
      <c r="C5" s="98">
        <v>3</v>
      </c>
      <c r="D5" s="181">
        <v>4</v>
      </c>
    </row>
    <row r="6" spans="1:5" ht="16.5">
      <c r="A6" s="98">
        <v>1</v>
      </c>
      <c r="B6" s="98" t="s">
        <v>266</v>
      </c>
      <c r="C6" s="98">
        <v>1</v>
      </c>
      <c r="D6" s="182">
        <v>56199.49</v>
      </c>
      <c r="E6" s="182">
        <v>142631.49366790307</v>
      </c>
    </row>
    <row r="7" spans="1:4" ht="16.5">
      <c r="A7" s="98">
        <v>2</v>
      </c>
      <c r="B7" s="98" t="s">
        <v>258</v>
      </c>
      <c r="C7" s="98"/>
      <c r="D7" s="182">
        <v>10000</v>
      </c>
    </row>
    <row r="8" spans="1:4" ht="49.5" customHeight="1">
      <c r="A8" s="235">
        <v>3</v>
      </c>
      <c r="B8" s="120" t="s">
        <v>263</v>
      </c>
      <c r="C8" s="98">
        <v>1</v>
      </c>
      <c r="D8" s="182">
        <v>136871.28</v>
      </c>
    </row>
    <row r="9" spans="1:4" ht="16.5">
      <c r="A9" s="235">
        <v>4</v>
      </c>
      <c r="B9" s="120" t="s">
        <v>267</v>
      </c>
      <c r="C9" s="98"/>
      <c r="D9" s="182">
        <v>1000</v>
      </c>
    </row>
    <row r="10" spans="1:4" ht="34.5" customHeight="1">
      <c r="A10" s="235">
        <v>5</v>
      </c>
      <c r="B10" s="120" t="s">
        <v>268</v>
      </c>
      <c r="C10" s="110"/>
      <c r="D10" s="182">
        <v>20000</v>
      </c>
    </row>
    <row r="11" spans="1:4" ht="34.5" customHeight="1">
      <c r="A11" s="244">
        <v>6</v>
      </c>
      <c r="B11" s="241" t="s">
        <v>344</v>
      </c>
      <c r="C11" s="245"/>
      <c r="D11" s="251">
        <v>15432</v>
      </c>
    </row>
    <row r="12" spans="1:4" ht="66.75" customHeight="1">
      <c r="A12" s="244">
        <v>7</v>
      </c>
      <c r="B12" s="241" t="s">
        <v>345</v>
      </c>
      <c r="C12" s="245"/>
      <c r="D12" s="248">
        <v>30000</v>
      </c>
    </row>
    <row r="13" spans="1:4" ht="23.25" customHeight="1">
      <c r="A13" s="249">
        <v>8</v>
      </c>
      <c r="B13" s="241" t="s">
        <v>348</v>
      </c>
      <c r="C13" s="250"/>
      <c r="D13" s="248">
        <v>10000</v>
      </c>
    </row>
    <row r="14" spans="1:4" ht="16.5">
      <c r="A14" s="235">
        <v>8</v>
      </c>
      <c r="B14" s="120" t="s">
        <v>270</v>
      </c>
      <c r="C14" s="245"/>
      <c r="D14" s="168"/>
    </row>
    <row r="15" spans="1:6" ht="16.5">
      <c r="A15" s="123" t="s">
        <v>45</v>
      </c>
      <c r="B15" s="229" t="s">
        <v>144</v>
      </c>
      <c r="C15" s="246" t="s">
        <v>174</v>
      </c>
      <c r="D15" s="247">
        <f>SUM(D6:D14)</f>
        <v>279502.77</v>
      </c>
      <c r="E15" s="143">
        <v>279502.77</v>
      </c>
      <c r="F15" s="143"/>
    </row>
    <row r="16" spans="1:4" ht="12.75">
      <c r="A16" s="375" t="s">
        <v>321</v>
      </c>
      <c r="B16" s="375"/>
      <c r="C16" s="375"/>
      <c r="D16" s="375"/>
    </row>
    <row r="17" spans="1:4" ht="16.5">
      <c r="A17" s="98" t="s">
        <v>9</v>
      </c>
      <c r="B17" s="120" t="s">
        <v>147</v>
      </c>
      <c r="C17" s="120" t="s">
        <v>198</v>
      </c>
      <c r="D17" s="230" t="s">
        <v>228</v>
      </c>
    </row>
    <row r="18" spans="1:4" ht="16.5">
      <c r="A18" s="98">
        <v>1</v>
      </c>
      <c r="B18" s="98">
        <v>2</v>
      </c>
      <c r="C18" s="98">
        <v>3</v>
      </c>
      <c r="D18" s="181">
        <v>4</v>
      </c>
    </row>
    <row r="19" spans="1:4" ht="16.5">
      <c r="A19" s="98">
        <v>1</v>
      </c>
      <c r="B19" s="98" t="s">
        <v>322</v>
      </c>
      <c r="C19" s="98"/>
      <c r="D19" s="182"/>
    </row>
    <row r="20" spans="1:4" ht="16.5">
      <c r="A20" s="98"/>
      <c r="B20" s="98"/>
      <c r="C20" s="98"/>
      <c r="D20" s="182"/>
    </row>
    <row r="21" spans="1:4" ht="16.5">
      <c r="A21" s="123" t="s">
        <v>45</v>
      </c>
      <c r="B21" s="229" t="s">
        <v>144</v>
      </c>
      <c r="C21" s="123" t="s">
        <v>174</v>
      </c>
      <c r="D21" s="224">
        <f>SUM(D19:D20)</f>
        <v>0</v>
      </c>
    </row>
    <row r="22" spans="1:4" ht="16.5">
      <c r="A22" s="376" t="s">
        <v>315</v>
      </c>
      <c r="B22" s="376"/>
      <c r="C22" s="376"/>
      <c r="D22" s="376"/>
    </row>
    <row r="23" spans="1:4" ht="16.5">
      <c r="A23" s="101" t="s">
        <v>9</v>
      </c>
      <c r="B23" s="231" t="s">
        <v>147</v>
      </c>
      <c r="C23" s="231" t="s">
        <v>198</v>
      </c>
      <c r="D23" s="180" t="s">
        <v>228</v>
      </c>
    </row>
    <row r="24" spans="1:4" ht="16.5">
      <c r="A24" s="98">
        <v>1</v>
      </c>
      <c r="B24" s="98">
        <v>2</v>
      </c>
      <c r="C24" s="98">
        <v>3</v>
      </c>
      <c r="D24" s="181">
        <v>4</v>
      </c>
    </row>
    <row r="25" spans="1:4" ht="16.5">
      <c r="A25" s="98">
        <v>1</v>
      </c>
      <c r="B25" s="120" t="s">
        <v>329</v>
      </c>
      <c r="C25" s="98"/>
      <c r="D25" s="182"/>
    </row>
    <row r="26" spans="1:4" ht="16.5">
      <c r="A26" s="98">
        <v>2</v>
      </c>
      <c r="B26" s="120" t="s">
        <v>326</v>
      </c>
      <c r="C26" s="98"/>
      <c r="D26" s="182"/>
    </row>
    <row r="27" spans="1:4" ht="16.5">
      <c r="A27" s="98">
        <v>3</v>
      </c>
      <c r="B27" s="120" t="s">
        <v>325</v>
      </c>
      <c r="C27" s="98"/>
      <c r="D27" s="232"/>
    </row>
    <row r="28" spans="1:4" ht="16.5">
      <c r="A28" s="98">
        <v>4</v>
      </c>
      <c r="B28" s="120" t="s">
        <v>324</v>
      </c>
      <c r="C28" s="98"/>
      <c r="D28" s="182"/>
    </row>
    <row r="29" spans="1:4" ht="16.5">
      <c r="A29" s="98">
        <v>5</v>
      </c>
      <c r="B29" s="120" t="s">
        <v>270</v>
      </c>
      <c r="C29" s="98"/>
      <c r="D29" s="182"/>
    </row>
    <row r="30" spans="1:5" ht="16.5">
      <c r="A30" s="123" t="s">
        <v>45</v>
      </c>
      <c r="B30" s="229" t="s">
        <v>144</v>
      </c>
      <c r="C30" s="123" t="s">
        <v>174</v>
      </c>
      <c r="D30" s="224">
        <f>SUM(D25:D29)</f>
        <v>0</v>
      </c>
      <c r="E30" s="143"/>
    </row>
    <row r="31" ht="12.75">
      <c r="D31" s="233"/>
    </row>
  </sheetData>
  <sheetProtection/>
  <mergeCells count="4">
    <mergeCell ref="A2:I2"/>
    <mergeCell ref="A3:D3"/>
    <mergeCell ref="A16:D16"/>
    <mergeCell ref="A22:D22"/>
  </mergeCells>
  <printOptions/>
  <pageMargins left="0.75" right="0.75" top="0.19" bottom="0.18" header="0.16" footer="0.16"/>
  <pageSetup horizontalDpi="600" verticalDpi="600" orientation="landscape" paperSize="9" scale="9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I56"/>
  <sheetViews>
    <sheetView zoomScalePageLayoutView="0" workbookViewId="0" topLeftCell="A1">
      <selection activeCell="A45" sqref="A45"/>
    </sheetView>
  </sheetViews>
  <sheetFormatPr defaultColWidth="9.00390625" defaultRowHeight="12.75"/>
  <cols>
    <col min="2" max="2" width="33.125" style="0" customWidth="1"/>
    <col min="3" max="3" width="17.00390625" style="0" customWidth="1"/>
    <col min="4" max="4" width="28.00390625" style="0" customWidth="1"/>
    <col min="5" max="5" width="27.25390625" style="0" customWidth="1"/>
    <col min="6" max="6" width="13.875" style="0" customWidth="1"/>
    <col min="7" max="7" width="10.125" style="0" bestFit="1" customWidth="1"/>
  </cols>
  <sheetData>
    <row r="2" spans="1:9" ht="13.5">
      <c r="A2" s="349" t="s">
        <v>229</v>
      </c>
      <c r="B2" s="350"/>
      <c r="C2" s="350"/>
      <c r="D2" s="350"/>
      <c r="E2" s="345"/>
      <c r="F2" s="345"/>
      <c r="G2" s="345"/>
      <c r="H2" s="345"/>
      <c r="I2" s="345"/>
    </row>
    <row r="3" spans="1:5" ht="27" customHeight="1">
      <c r="A3" s="378" t="s">
        <v>314</v>
      </c>
      <c r="B3" s="363"/>
      <c r="C3" s="363"/>
      <c r="D3" s="363"/>
      <c r="E3" s="363"/>
    </row>
    <row r="4" spans="1:5" ht="53.25" customHeight="1">
      <c r="A4" s="11" t="s">
        <v>9</v>
      </c>
      <c r="B4" s="38" t="s">
        <v>147</v>
      </c>
      <c r="C4" s="38" t="s">
        <v>222</v>
      </c>
      <c r="D4" s="64" t="s">
        <v>230</v>
      </c>
      <c r="E4" s="64" t="s">
        <v>231</v>
      </c>
    </row>
    <row r="5" spans="1:5" ht="18" customHeight="1">
      <c r="A5" s="11">
        <v>1</v>
      </c>
      <c r="B5" s="11">
        <v>2</v>
      </c>
      <c r="C5" s="11">
        <v>3</v>
      </c>
      <c r="D5" s="65">
        <v>4</v>
      </c>
      <c r="E5" s="65">
        <v>5</v>
      </c>
    </row>
    <row r="6" spans="1:7" ht="16.5">
      <c r="A6" s="235"/>
      <c r="B6" s="281" t="s">
        <v>330</v>
      </c>
      <c r="C6" s="379"/>
      <c r="D6" s="379"/>
      <c r="E6" s="380"/>
      <c r="F6" s="143"/>
      <c r="G6" s="143"/>
    </row>
    <row r="7" spans="1:7" ht="33">
      <c r="A7" s="235">
        <v>1</v>
      </c>
      <c r="B7" s="241" t="s">
        <v>342</v>
      </c>
      <c r="C7" s="235"/>
      <c r="D7" s="182"/>
      <c r="E7" s="234">
        <v>0</v>
      </c>
      <c r="F7" s="143"/>
      <c r="G7" s="143"/>
    </row>
    <row r="8" spans="1:7" ht="16.5">
      <c r="A8" s="11"/>
      <c r="B8" s="236" t="s">
        <v>144</v>
      </c>
      <c r="C8" s="11"/>
      <c r="D8" s="65"/>
      <c r="E8" s="84">
        <f>SUM(E7)</f>
        <v>0</v>
      </c>
      <c r="G8" s="143"/>
    </row>
    <row r="9" spans="1:7" ht="16.5">
      <c r="A9" s="235">
        <v>2</v>
      </c>
      <c r="B9" s="281" t="s">
        <v>331</v>
      </c>
      <c r="C9" s="379"/>
      <c r="D9" s="379"/>
      <c r="E9" s="380"/>
      <c r="F9" s="143"/>
      <c r="G9" s="143"/>
    </row>
    <row r="10" spans="1:7" ht="33">
      <c r="A10" s="235">
        <v>3</v>
      </c>
      <c r="B10" s="242" t="s">
        <v>343</v>
      </c>
      <c r="C10" s="235"/>
      <c r="D10" s="181"/>
      <c r="E10" s="84">
        <v>7562.43</v>
      </c>
      <c r="F10" s="143"/>
      <c r="G10" s="143"/>
    </row>
    <row r="11" spans="1:7" ht="16.5">
      <c r="A11" s="11"/>
      <c r="B11" s="38" t="s">
        <v>144</v>
      </c>
      <c r="C11" s="11"/>
      <c r="D11" s="65"/>
      <c r="E11" s="84">
        <f>SUM(E10)</f>
        <v>7562.43</v>
      </c>
      <c r="G11" s="143"/>
    </row>
    <row r="12" spans="1:7" ht="16.5">
      <c r="A12" s="337" t="s">
        <v>315</v>
      </c>
      <c r="B12" s="337"/>
      <c r="C12" s="337"/>
      <c r="D12" s="337"/>
      <c r="E12" s="353"/>
      <c r="F12" s="143"/>
      <c r="G12" s="143"/>
    </row>
    <row r="13" spans="1:7" ht="33">
      <c r="A13" s="11" t="s">
        <v>9</v>
      </c>
      <c r="B13" s="38" t="s">
        <v>147</v>
      </c>
      <c r="C13" s="38" t="s">
        <v>222</v>
      </c>
      <c r="D13" s="64" t="s">
        <v>230</v>
      </c>
      <c r="E13" s="64" t="s">
        <v>231</v>
      </c>
      <c r="F13" s="143"/>
      <c r="G13" s="143"/>
    </row>
    <row r="14" spans="1:7" ht="16.5">
      <c r="A14" s="11">
        <v>1</v>
      </c>
      <c r="B14" s="11">
        <v>2</v>
      </c>
      <c r="C14" s="11">
        <v>3</v>
      </c>
      <c r="D14" s="65">
        <v>4</v>
      </c>
      <c r="E14" s="65">
        <v>5</v>
      </c>
      <c r="F14" s="143"/>
      <c r="G14" s="143"/>
    </row>
    <row r="15" spans="1:7" ht="16.5">
      <c r="A15" s="98"/>
      <c r="B15" s="281" t="s">
        <v>330</v>
      </c>
      <c r="C15" s="379"/>
      <c r="D15" s="379"/>
      <c r="E15" s="380"/>
      <c r="F15" s="143"/>
      <c r="G15" s="143"/>
    </row>
    <row r="16" spans="1:7" ht="33">
      <c r="A16" s="98">
        <v>1</v>
      </c>
      <c r="B16" s="241" t="s">
        <v>342</v>
      </c>
      <c r="C16" s="98"/>
      <c r="D16" s="182"/>
      <c r="E16" s="234">
        <v>150000</v>
      </c>
      <c r="F16" s="143"/>
      <c r="G16" s="143"/>
    </row>
    <row r="17" spans="1:7" ht="16.5">
      <c r="A17" s="237" t="s">
        <v>45</v>
      </c>
      <c r="B17" s="238" t="s">
        <v>144</v>
      </c>
      <c r="C17" s="237"/>
      <c r="D17" s="66" t="s">
        <v>174</v>
      </c>
      <c r="E17" s="224">
        <f>SUM(E16)</f>
        <v>150000</v>
      </c>
      <c r="F17" s="143"/>
      <c r="G17" s="143"/>
    </row>
    <row r="18" spans="1:7" ht="16.5">
      <c r="A18" s="98">
        <v>2</v>
      </c>
      <c r="B18" s="281" t="s">
        <v>331</v>
      </c>
      <c r="C18" s="379"/>
      <c r="D18" s="379"/>
      <c r="E18" s="380"/>
      <c r="F18" s="143"/>
      <c r="G18" s="143"/>
    </row>
    <row r="19" spans="1:7" ht="33">
      <c r="A19" s="98">
        <v>3</v>
      </c>
      <c r="B19" s="242" t="s">
        <v>343</v>
      </c>
      <c r="C19" s="98"/>
      <c r="D19" s="181"/>
      <c r="E19" s="182">
        <v>157900</v>
      </c>
      <c r="F19" s="143"/>
      <c r="G19" s="143"/>
    </row>
    <row r="20" spans="1:7" ht="16.5">
      <c r="A20" s="22" t="s">
        <v>45</v>
      </c>
      <c r="B20" s="43" t="s">
        <v>144</v>
      </c>
      <c r="C20" s="22"/>
      <c r="D20" s="66" t="s">
        <v>174</v>
      </c>
      <c r="E20" s="224">
        <f>SUM(E19)</f>
        <v>157900</v>
      </c>
      <c r="F20" s="143">
        <v>307900</v>
      </c>
      <c r="G20" s="143"/>
    </row>
    <row r="21" spans="5:6" ht="12.75">
      <c r="E21" s="143"/>
      <c r="F21" s="143"/>
    </row>
    <row r="22" spans="1:4" ht="16.5">
      <c r="A22" s="5" t="s">
        <v>110</v>
      </c>
      <c r="D22" s="6"/>
    </row>
    <row r="23" spans="1:4" ht="16.5">
      <c r="A23" s="5"/>
      <c r="B23" s="5"/>
      <c r="D23" s="5" t="s">
        <v>332</v>
      </c>
    </row>
    <row r="24" spans="1:4" ht="16.5">
      <c r="A24" s="5"/>
      <c r="B24" s="39"/>
      <c r="D24" s="39" t="s">
        <v>111</v>
      </c>
    </row>
    <row r="25" ht="16.5">
      <c r="A25" s="5"/>
    </row>
    <row r="26" ht="16.5">
      <c r="A26" s="5" t="s">
        <v>107</v>
      </c>
    </row>
    <row r="27" ht="16.5">
      <c r="A27" s="5" t="s">
        <v>108</v>
      </c>
    </row>
    <row r="28" ht="16.5">
      <c r="A28" s="5" t="s">
        <v>112</v>
      </c>
    </row>
    <row r="29" ht="16.5">
      <c r="A29" s="5" t="s">
        <v>113</v>
      </c>
    </row>
    <row r="30" spans="1:4" ht="16.5">
      <c r="A30" s="5"/>
      <c r="B30" s="5"/>
      <c r="D30" s="5" t="s">
        <v>333</v>
      </c>
    </row>
    <row r="31" spans="1:4" ht="16.5">
      <c r="A31" s="5"/>
      <c r="B31" s="5"/>
      <c r="D31" s="36" t="s">
        <v>116</v>
      </c>
    </row>
    <row r="32" ht="16.5">
      <c r="A32" s="5" t="s">
        <v>8</v>
      </c>
    </row>
    <row r="33" ht="16.5">
      <c r="A33" s="5" t="s">
        <v>109</v>
      </c>
    </row>
    <row r="34" ht="16.5">
      <c r="A34" s="5" t="s">
        <v>114</v>
      </c>
    </row>
    <row r="35" spans="1:4" ht="16.5">
      <c r="A35" s="5"/>
      <c r="B35" s="5"/>
      <c r="D35" s="5" t="s">
        <v>232</v>
      </c>
    </row>
    <row r="36" spans="1:4" ht="12.75">
      <c r="A36" s="36"/>
      <c r="B36" s="36"/>
      <c r="D36" s="36" t="s">
        <v>116</v>
      </c>
    </row>
    <row r="37" ht="12.75">
      <c r="A37" s="36" t="s">
        <v>117</v>
      </c>
    </row>
    <row r="38" ht="16.5">
      <c r="A38" s="5" t="s">
        <v>118</v>
      </c>
    </row>
    <row r="39" spans="1:4" ht="16.5">
      <c r="A39" s="5"/>
      <c r="B39" s="5"/>
      <c r="D39" s="5" t="s">
        <v>333</v>
      </c>
    </row>
    <row r="40" spans="1:4" ht="12.75">
      <c r="A40" s="36"/>
      <c r="B40" s="36"/>
      <c r="D40" s="36" t="s">
        <v>116</v>
      </c>
    </row>
    <row r="41" ht="13.5" customHeight="1">
      <c r="A41" s="5"/>
    </row>
    <row r="42" ht="16.5">
      <c r="A42" s="5" t="s">
        <v>334</v>
      </c>
    </row>
    <row r="43" ht="16.5">
      <c r="A43" s="5"/>
    </row>
    <row r="44" spans="1:3" ht="18" customHeight="1">
      <c r="A44" s="377" t="s">
        <v>350</v>
      </c>
      <c r="B44" s="320"/>
      <c r="C44" s="320"/>
    </row>
    <row r="45" ht="16.5">
      <c r="A45" s="5"/>
    </row>
    <row r="46" ht="9.75" customHeight="1">
      <c r="A46" s="5"/>
    </row>
    <row r="47" spans="1:3" ht="12.75">
      <c r="A47" s="214" t="s">
        <v>119</v>
      </c>
      <c r="B47" s="215"/>
      <c r="C47" s="215"/>
    </row>
    <row r="48" spans="1:3" ht="12.75">
      <c r="A48" s="214" t="s">
        <v>120</v>
      </c>
      <c r="B48" s="215"/>
      <c r="C48" s="215"/>
    </row>
    <row r="49" spans="1:3" ht="12.75">
      <c r="A49" s="214"/>
      <c r="B49" s="214" t="s">
        <v>121</v>
      </c>
      <c r="C49" s="215"/>
    </row>
    <row r="50" spans="1:3" ht="12.75">
      <c r="A50" s="214"/>
      <c r="B50" s="214" t="s">
        <v>327</v>
      </c>
      <c r="C50" s="215"/>
    </row>
    <row r="51" spans="1:3" ht="9" customHeight="1">
      <c r="A51" s="214"/>
      <c r="B51" s="215"/>
      <c r="C51" s="215"/>
    </row>
    <row r="52" spans="1:3" ht="12.75">
      <c r="A52" s="214" t="s">
        <v>123</v>
      </c>
      <c r="B52" s="215"/>
      <c r="C52" s="215"/>
    </row>
    <row r="53" spans="1:3" ht="8.25" customHeight="1">
      <c r="A53" s="216"/>
      <c r="B53" s="215"/>
      <c r="C53" s="215"/>
    </row>
    <row r="54" spans="1:3" ht="12.75">
      <c r="A54" s="214" t="s">
        <v>328</v>
      </c>
      <c r="B54" s="215"/>
      <c r="C54" s="215"/>
    </row>
    <row r="55" spans="1:3" ht="12.75">
      <c r="A55" s="214" t="s">
        <v>125</v>
      </c>
      <c r="B55" s="215"/>
      <c r="C55" s="215"/>
    </row>
    <row r="56" ht="16.5">
      <c r="A56" s="5"/>
    </row>
  </sheetData>
  <sheetProtection/>
  <mergeCells count="8">
    <mergeCell ref="A2:I2"/>
    <mergeCell ref="A44:C44"/>
    <mergeCell ref="A3:E3"/>
    <mergeCell ref="A12:E12"/>
    <mergeCell ref="B15:E15"/>
    <mergeCell ref="B18:E18"/>
    <mergeCell ref="B6:E6"/>
    <mergeCell ref="B9:E9"/>
  </mergeCells>
  <printOptions/>
  <pageMargins left="0.75" right="0.75" top="0.25" bottom="0.29" header="0.16" footer="0.16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</sheetPr>
  <dimension ref="A1:BM61"/>
  <sheetViews>
    <sheetView view="pageBreakPreview" zoomScale="60" zoomScalePageLayoutView="0" workbookViewId="0" topLeftCell="A1">
      <selection activeCell="D28" sqref="D28"/>
    </sheetView>
  </sheetViews>
  <sheetFormatPr defaultColWidth="9.00390625" defaultRowHeight="12.75"/>
  <cols>
    <col min="1" max="1" width="34.00390625" style="121" customWidth="1"/>
    <col min="2" max="2" width="9.875" style="126" customWidth="1"/>
    <col min="3" max="3" width="16.125" style="127" customWidth="1"/>
    <col min="4" max="4" width="15.75390625" style="121" customWidth="1"/>
    <col min="5" max="5" width="18.625" style="121" customWidth="1"/>
    <col min="6" max="6" width="19.875" style="121" customWidth="1"/>
    <col min="7" max="7" width="19.125" style="121" customWidth="1"/>
    <col min="8" max="8" width="15.75390625" style="121" customWidth="1"/>
    <col min="9" max="9" width="14.375" style="121" customWidth="1"/>
    <col min="10" max="10" width="11.375" style="121" customWidth="1"/>
    <col min="11" max="11" width="13.125" style="121" bestFit="1" customWidth="1"/>
    <col min="12" max="12" width="9.00390625" style="121" customWidth="1"/>
    <col min="13" max="13" width="13.125" style="121" customWidth="1"/>
    <col min="14" max="15" width="9.00390625" style="121" customWidth="1"/>
    <col min="16" max="16" width="13.125" style="121" customWidth="1"/>
    <col min="17" max="16384" width="9.00390625" style="121" customWidth="1"/>
  </cols>
  <sheetData>
    <row r="1" spans="1:9" s="93" customFormat="1" ht="16.5">
      <c r="A1" s="92"/>
      <c r="B1" s="6"/>
      <c r="C1" s="6"/>
      <c r="D1" s="6"/>
      <c r="E1" s="6"/>
      <c r="F1" s="6"/>
      <c r="G1" s="6"/>
      <c r="H1" s="6"/>
      <c r="I1" s="92" t="s">
        <v>62</v>
      </c>
    </row>
    <row r="2" spans="1:9" s="93" customFormat="1" ht="17.25" customHeight="1">
      <c r="A2" s="94"/>
      <c r="B2" s="6"/>
      <c r="C2" s="6"/>
      <c r="D2" s="95"/>
      <c r="E2" s="94" t="s">
        <v>63</v>
      </c>
      <c r="F2" s="6"/>
      <c r="G2" s="6"/>
      <c r="H2" s="95"/>
      <c r="I2" s="95"/>
    </row>
    <row r="3" spans="1:9" s="93" customFormat="1" ht="19.5" customHeight="1">
      <c r="A3" s="94"/>
      <c r="B3" s="6"/>
      <c r="C3" s="6"/>
      <c r="D3" s="95"/>
      <c r="E3" s="94" t="s">
        <v>43</v>
      </c>
      <c r="F3" s="6"/>
      <c r="G3" s="6"/>
      <c r="H3" s="95"/>
      <c r="I3" s="95"/>
    </row>
    <row r="4" spans="1:9" s="93" customFormat="1" ht="16.5">
      <c r="A4" s="94"/>
      <c r="B4" s="6"/>
      <c r="C4" s="6"/>
      <c r="D4" s="95"/>
      <c r="E4" s="94" t="s">
        <v>311</v>
      </c>
      <c r="F4" s="6"/>
      <c r="G4" s="6"/>
      <c r="H4" s="95"/>
      <c r="I4" s="95"/>
    </row>
    <row r="5" spans="1:9" s="93" customFormat="1" ht="28.5" customHeight="1">
      <c r="A5" s="96" t="s">
        <v>45</v>
      </c>
      <c r="B5" s="6"/>
      <c r="C5" s="6"/>
      <c r="D5" s="6"/>
      <c r="E5" s="6"/>
      <c r="F5" s="6"/>
      <c r="G5" s="6"/>
      <c r="H5" s="6"/>
      <c r="I5" s="6"/>
    </row>
    <row r="6" spans="1:9" s="93" customFormat="1" ht="26.25" customHeight="1">
      <c r="A6" s="279" t="s">
        <v>0</v>
      </c>
      <c r="B6" s="279" t="s">
        <v>10</v>
      </c>
      <c r="C6" s="279" t="s">
        <v>39</v>
      </c>
      <c r="D6" s="284" t="s">
        <v>64</v>
      </c>
      <c r="E6" s="285"/>
      <c r="F6" s="285"/>
      <c r="G6" s="285"/>
      <c r="H6" s="285"/>
      <c r="I6" s="286"/>
    </row>
    <row r="7" spans="1:9" s="100" customFormat="1" ht="22.5" customHeight="1">
      <c r="A7" s="283"/>
      <c r="B7" s="283"/>
      <c r="C7" s="283"/>
      <c r="D7" s="284" t="s">
        <v>40</v>
      </c>
      <c r="E7" s="284" t="s">
        <v>1</v>
      </c>
      <c r="F7" s="285"/>
      <c r="G7" s="285"/>
      <c r="H7" s="285"/>
      <c r="I7" s="286"/>
    </row>
    <row r="8" spans="1:9" s="93" customFormat="1" ht="84.75" customHeight="1">
      <c r="A8" s="283"/>
      <c r="B8" s="283"/>
      <c r="C8" s="283"/>
      <c r="D8" s="287"/>
      <c r="E8" s="279" t="s">
        <v>65</v>
      </c>
      <c r="F8" s="279" t="s">
        <v>66</v>
      </c>
      <c r="G8" s="279" t="s">
        <v>67</v>
      </c>
      <c r="H8" s="281" t="s">
        <v>68</v>
      </c>
      <c r="I8" s="282"/>
    </row>
    <row r="9" spans="1:9" s="93" customFormat="1" ht="67.5" customHeight="1">
      <c r="A9" s="280"/>
      <c r="B9" s="280"/>
      <c r="C9" s="280"/>
      <c r="D9" s="287"/>
      <c r="E9" s="280"/>
      <c r="F9" s="280"/>
      <c r="G9" s="280"/>
      <c r="H9" s="98" t="s">
        <v>40</v>
      </c>
      <c r="I9" s="97" t="s">
        <v>69</v>
      </c>
    </row>
    <row r="10" spans="1:65" s="93" customFormat="1" ht="18.75" customHeight="1">
      <c r="A10" s="98">
        <v>1</v>
      </c>
      <c r="B10" s="98">
        <v>2</v>
      </c>
      <c r="C10" s="98">
        <v>3</v>
      </c>
      <c r="D10" s="98">
        <v>4</v>
      </c>
      <c r="E10" s="98">
        <v>5</v>
      </c>
      <c r="F10" s="98">
        <v>6</v>
      </c>
      <c r="G10" s="98">
        <v>7</v>
      </c>
      <c r="H10" s="98">
        <v>8</v>
      </c>
      <c r="I10" s="102">
        <v>9</v>
      </c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</row>
    <row r="11" spans="1:65" s="93" customFormat="1" ht="33" customHeight="1">
      <c r="A11" s="104" t="s">
        <v>4</v>
      </c>
      <c r="B11" s="98">
        <v>100</v>
      </c>
      <c r="C11" s="98" t="s">
        <v>70</v>
      </c>
      <c r="D11" s="105">
        <f>E11+F11+G11+H11+I11</f>
        <v>-0.00425788015127182</v>
      </c>
      <c r="E11" s="106">
        <f>E24-E12</f>
        <v>-0.00425788015127182</v>
      </c>
      <c r="F11" s="106"/>
      <c r="G11" s="106"/>
      <c r="H11" s="106">
        <f>H24-H12</f>
        <v>0</v>
      </c>
      <c r="I11" s="107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</row>
    <row r="12" spans="1:9" s="93" customFormat="1" ht="35.25" customHeight="1">
      <c r="A12" s="104" t="s">
        <v>71</v>
      </c>
      <c r="B12" s="98">
        <v>200</v>
      </c>
      <c r="C12" s="98" t="s">
        <v>13</v>
      </c>
      <c r="D12" s="140">
        <f>D14+D15+D21+D22</f>
        <v>17806438.52</v>
      </c>
      <c r="E12" s="140">
        <f>E15</f>
        <v>16939649.87</v>
      </c>
      <c r="F12" s="106"/>
      <c r="G12" s="106"/>
      <c r="H12" s="140">
        <f>H14+H15+H22</f>
        <v>866788.65</v>
      </c>
      <c r="I12" s="108"/>
    </row>
    <row r="13" spans="1:9" s="93" customFormat="1" ht="18" customHeight="1">
      <c r="A13" s="109" t="s">
        <v>1</v>
      </c>
      <c r="B13" s="98" t="s">
        <v>45</v>
      </c>
      <c r="C13" s="98" t="s">
        <v>45</v>
      </c>
      <c r="D13" s="98" t="s">
        <v>45</v>
      </c>
      <c r="E13" s="98" t="s">
        <v>45</v>
      </c>
      <c r="F13" s="98" t="s">
        <v>45</v>
      </c>
      <c r="G13" s="98" t="s">
        <v>45</v>
      </c>
      <c r="H13" s="98" t="s">
        <v>45</v>
      </c>
      <c r="I13" s="110" t="s">
        <v>45</v>
      </c>
    </row>
    <row r="14" spans="1:9" s="112" customFormat="1" ht="23.25" customHeight="1">
      <c r="A14" s="104" t="s">
        <v>72</v>
      </c>
      <c r="B14" s="98">
        <v>210</v>
      </c>
      <c r="C14" s="98">
        <v>120</v>
      </c>
      <c r="D14" s="106">
        <f>H14</f>
        <v>240000</v>
      </c>
      <c r="E14" s="106" t="s">
        <v>70</v>
      </c>
      <c r="F14" s="106" t="s">
        <v>70</v>
      </c>
      <c r="G14" s="106" t="s">
        <v>70</v>
      </c>
      <c r="H14" s="106">
        <v>240000</v>
      </c>
      <c r="I14" s="111" t="s">
        <v>70</v>
      </c>
    </row>
    <row r="15" spans="1:9" s="112" customFormat="1" ht="32.25" customHeight="1">
      <c r="A15" s="104" t="s">
        <v>73</v>
      </c>
      <c r="B15" s="98">
        <v>220</v>
      </c>
      <c r="C15" s="98">
        <v>130</v>
      </c>
      <c r="D15" s="106">
        <f>E15+H15</f>
        <v>17556438.52</v>
      </c>
      <c r="E15" s="106">
        <f>E16+E17</f>
        <v>16939649.87</v>
      </c>
      <c r="F15" s="106" t="s">
        <v>70</v>
      </c>
      <c r="G15" s="106" t="s">
        <v>70</v>
      </c>
      <c r="H15" s="106">
        <f>H18</f>
        <v>616788.65</v>
      </c>
      <c r="I15" s="111" t="s">
        <v>45</v>
      </c>
    </row>
    <row r="16" spans="1:9" s="112" customFormat="1" ht="69.75" customHeight="1">
      <c r="A16" s="104" t="s">
        <v>74</v>
      </c>
      <c r="B16" s="98">
        <v>221</v>
      </c>
      <c r="C16" s="98" t="s">
        <v>45</v>
      </c>
      <c r="D16" s="106">
        <f>E16</f>
        <v>16939649.87</v>
      </c>
      <c r="E16" s="106">
        <v>16939649.87</v>
      </c>
      <c r="F16" s="106" t="s">
        <v>70</v>
      </c>
      <c r="G16" s="106" t="s">
        <v>70</v>
      </c>
      <c r="H16" s="106" t="s">
        <v>70</v>
      </c>
      <c r="I16" s="111" t="s">
        <v>70</v>
      </c>
    </row>
    <row r="17" spans="1:9" s="112" customFormat="1" ht="16.5">
      <c r="A17" s="104"/>
      <c r="B17" s="98"/>
      <c r="C17" s="98"/>
      <c r="D17" s="106">
        <f>E17</f>
        <v>0</v>
      </c>
      <c r="E17" s="106">
        <v>0</v>
      </c>
      <c r="F17" s="106" t="s">
        <v>70</v>
      </c>
      <c r="G17" s="106" t="s">
        <v>70</v>
      </c>
      <c r="H17" s="106" t="s">
        <v>70</v>
      </c>
      <c r="I17" s="111" t="s">
        <v>70</v>
      </c>
    </row>
    <row r="18" spans="1:9" s="112" customFormat="1" ht="101.25" customHeight="1">
      <c r="A18" s="104" t="s">
        <v>75</v>
      </c>
      <c r="B18" s="98">
        <v>222</v>
      </c>
      <c r="C18" s="98">
        <v>0</v>
      </c>
      <c r="D18" s="106">
        <f>H18+I18</f>
        <v>616788.65</v>
      </c>
      <c r="E18" s="106" t="s">
        <v>70</v>
      </c>
      <c r="F18" s="106" t="s">
        <v>70</v>
      </c>
      <c r="G18" s="106" t="s">
        <v>70</v>
      </c>
      <c r="H18" s="106">
        <v>616788.65</v>
      </c>
      <c r="I18" s="111"/>
    </row>
    <row r="19" spans="1:9" s="112" customFormat="1" ht="49.5" customHeight="1">
      <c r="A19" s="104" t="s">
        <v>5</v>
      </c>
      <c r="B19" s="98">
        <v>230</v>
      </c>
      <c r="C19" s="98">
        <v>140</v>
      </c>
      <c r="D19" s="106"/>
      <c r="E19" s="106" t="s">
        <v>70</v>
      </c>
      <c r="F19" s="106" t="s">
        <v>70</v>
      </c>
      <c r="G19" s="106" t="s">
        <v>70</v>
      </c>
      <c r="H19" s="106" t="s">
        <v>45</v>
      </c>
      <c r="I19" s="111" t="s">
        <v>70</v>
      </c>
    </row>
    <row r="20" spans="1:9" s="93" customFormat="1" ht="24" customHeight="1">
      <c r="A20" s="109" t="s">
        <v>76</v>
      </c>
      <c r="B20" s="98">
        <v>240</v>
      </c>
      <c r="C20" s="98">
        <v>150</v>
      </c>
      <c r="D20" s="106"/>
      <c r="E20" s="106" t="s">
        <v>70</v>
      </c>
      <c r="F20" s="106" t="s">
        <v>70</v>
      </c>
      <c r="G20" s="106" t="s">
        <v>70</v>
      </c>
      <c r="H20" s="106" t="s">
        <v>45</v>
      </c>
      <c r="I20" s="111" t="s">
        <v>70</v>
      </c>
    </row>
    <row r="21" spans="1:9" s="93" customFormat="1" ht="33.75" customHeight="1">
      <c r="A21" s="104" t="s">
        <v>77</v>
      </c>
      <c r="B21" s="98">
        <v>250</v>
      </c>
      <c r="C21" s="98"/>
      <c r="D21" s="106"/>
      <c r="E21" s="106" t="s">
        <v>70</v>
      </c>
      <c r="F21" s="106"/>
      <c r="G21" s="106"/>
      <c r="H21" s="106" t="s">
        <v>70</v>
      </c>
      <c r="I21" s="111" t="s">
        <v>70</v>
      </c>
    </row>
    <row r="22" spans="1:9" s="112" customFormat="1" ht="24" customHeight="1">
      <c r="A22" s="109" t="s">
        <v>7</v>
      </c>
      <c r="B22" s="98">
        <v>260</v>
      </c>
      <c r="C22" s="98">
        <v>180</v>
      </c>
      <c r="D22" s="106">
        <f>H22+F22</f>
        <v>10000</v>
      </c>
      <c r="E22" s="106" t="s">
        <v>70</v>
      </c>
      <c r="F22" s="106"/>
      <c r="G22" s="106" t="s">
        <v>70</v>
      </c>
      <c r="H22" s="106">
        <v>10000</v>
      </c>
      <c r="I22" s="111"/>
    </row>
    <row r="23" spans="1:9" s="93" customFormat="1" ht="26.25" customHeight="1">
      <c r="A23" s="109" t="s">
        <v>6</v>
      </c>
      <c r="B23" s="98">
        <v>270</v>
      </c>
      <c r="C23" s="98" t="s">
        <v>70</v>
      </c>
      <c r="D23" s="106"/>
      <c r="E23" s="106" t="s">
        <v>70</v>
      </c>
      <c r="F23" s="106" t="s">
        <v>70</v>
      </c>
      <c r="G23" s="106" t="s">
        <v>70</v>
      </c>
      <c r="H23" s="106"/>
      <c r="I23" s="111" t="s">
        <v>70</v>
      </c>
    </row>
    <row r="24" spans="1:9" s="93" customFormat="1" ht="18.75" customHeight="1">
      <c r="A24" s="141" t="s">
        <v>78</v>
      </c>
      <c r="B24" s="98">
        <v>300</v>
      </c>
      <c r="C24" s="98" t="s">
        <v>70</v>
      </c>
      <c r="D24" s="140">
        <f>D26+D39+D48</f>
        <v>17806438.515742123</v>
      </c>
      <c r="E24" s="140">
        <f>E26+E39+E48</f>
        <v>16939649.86574212</v>
      </c>
      <c r="F24" s="106" t="s">
        <v>45</v>
      </c>
      <c r="G24" s="106" t="s">
        <v>45</v>
      </c>
      <c r="H24" s="140">
        <f>H26+H39+H48</f>
        <v>866788.65</v>
      </c>
      <c r="I24" s="111" t="s">
        <v>45</v>
      </c>
    </row>
    <row r="25" spans="1:9" s="93" customFormat="1" ht="16.5" customHeight="1">
      <c r="A25" s="109" t="s">
        <v>1</v>
      </c>
      <c r="B25" s="98" t="s">
        <v>45</v>
      </c>
      <c r="C25" s="98" t="s">
        <v>45</v>
      </c>
      <c r="D25" s="106" t="s">
        <v>45</v>
      </c>
      <c r="E25" s="106" t="s">
        <v>45</v>
      </c>
      <c r="F25" s="106" t="s">
        <v>45</v>
      </c>
      <c r="G25" s="106" t="s">
        <v>45</v>
      </c>
      <c r="H25" s="106" t="s">
        <v>45</v>
      </c>
      <c r="I25" s="107" t="s">
        <v>45</v>
      </c>
    </row>
    <row r="26" spans="1:9" s="93" customFormat="1" ht="19.5" customHeight="1">
      <c r="A26" s="109" t="s">
        <v>79</v>
      </c>
      <c r="B26" s="98">
        <v>310</v>
      </c>
      <c r="C26" s="98">
        <v>100</v>
      </c>
      <c r="D26" s="106">
        <f>SUM(D28:D30)</f>
        <v>15293963.615622122</v>
      </c>
      <c r="E26" s="106">
        <f>SUM(E28:E30)</f>
        <v>15168513.615622122</v>
      </c>
      <c r="F26" s="106"/>
      <c r="G26" s="106"/>
      <c r="H26" s="106">
        <f>SUM(H28:H30)</f>
        <v>125450</v>
      </c>
      <c r="I26" s="107"/>
    </row>
    <row r="27" spans="1:9" s="112" customFormat="1" ht="15.75" customHeight="1">
      <c r="A27" s="113" t="s">
        <v>3</v>
      </c>
      <c r="B27" s="114" t="s">
        <v>45</v>
      </c>
      <c r="C27" s="98" t="s">
        <v>45</v>
      </c>
      <c r="D27" s="106" t="s">
        <v>45</v>
      </c>
      <c r="E27" s="106" t="s">
        <v>45</v>
      </c>
      <c r="F27" s="106" t="s">
        <v>45</v>
      </c>
      <c r="G27" s="106" t="s">
        <v>45</v>
      </c>
      <c r="H27" s="106" t="s">
        <v>45</v>
      </c>
      <c r="I27" s="107" t="s">
        <v>45</v>
      </c>
    </row>
    <row r="28" spans="1:10" s="112" customFormat="1" ht="15.75" customHeight="1">
      <c r="A28" s="70" t="s">
        <v>233</v>
      </c>
      <c r="B28" s="114"/>
      <c r="C28" s="98">
        <v>111</v>
      </c>
      <c r="D28" s="106">
        <f>E28+F28+G28+H28+I28</f>
        <v>11746664.065622121</v>
      </c>
      <c r="E28" s="106">
        <f>расчет1!J29</f>
        <v>11650164.065622121</v>
      </c>
      <c r="F28" s="106"/>
      <c r="G28" s="106"/>
      <c r="H28" s="106">
        <f>расчет1!J32</f>
        <v>96500</v>
      </c>
      <c r="I28" s="107"/>
      <c r="J28" s="139"/>
    </row>
    <row r="29" spans="1:10" s="112" customFormat="1" ht="15.75" customHeight="1">
      <c r="A29" s="70" t="s">
        <v>234</v>
      </c>
      <c r="B29" s="114"/>
      <c r="C29" s="98">
        <v>112</v>
      </c>
      <c r="D29" s="106">
        <f>E29+F29+G29+H29+I29</f>
        <v>6000</v>
      </c>
      <c r="E29" s="106">
        <f>'расчет1.3'!F8</f>
        <v>6000</v>
      </c>
      <c r="F29" s="106"/>
      <c r="G29" s="106"/>
      <c r="H29" s="106">
        <f>'расчет1.3'!F14</f>
        <v>0</v>
      </c>
      <c r="I29" s="108"/>
      <c r="J29" s="139"/>
    </row>
    <row r="30" spans="1:10" s="112" customFormat="1" ht="32.25" customHeight="1">
      <c r="A30" s="71" t="s">
        <v>235</v>
      </c>
      <c r="B30" s="114" t="s">
        <v>45</v>
      </c>
      <c r="C30" s="98">
        <v>119</v>
      </c>
      <c r="D30" s="106">
        <f>E30+F30+G30+H30+I30</f>
        <v>3541299.55</v>
      </c>
      <c r="E30" s="106">
        <f>'расчет1.4'!D17</f>
        <v>3512349.55</v>
      </c>
      <c r="F30" s="106"/>
      <c r="G30" s="106"/>
      <c r="H30" s="106">
        <f>'расчет1.4'!D32</f>
        <v>28950</v>
      </c>
      <c r="I30" s="111"/>
      <c r="J30" s="139"/>
    </row>
    <row r="31" spans="1:9" s="93" customFormat="1" ht="32.25" customHeight="1">
      <c r="A31" s="115" t="s">
        <v>80</v>
      </c>
      <c r="B31" s="98">
        <v>320</v>
      </c>
      <c r="C31" s="98">
        <v>300</v>
      </c>
      <c r="D31" s="106" t="s">
        <v>45</v>
      </c>
      <c r="E31" s="106" t="s">
        <v>45</v>
      </c>
      <c r="F31" s="106" t="s">
        <v>45</v>
      </c>
      <c r="G31" s="106" t="s">
        <v>45</v>
      </c>
      <c r="H31" s="106" t="s">
        <v>45</v>
      </c>
      <c r="I31" s="111" t="s">
        <v>45</v>
      </c>
    </row>
    <row r="32" spans="1:9" s="93" customFormat="1" ht="15" customHeight="1">
      <c r="A32" s="116" t="s">
        <v>3</v>
      </c>
      <c r="B32" s="98" t="s">
        <v>45</v>
      </c>
      <c r="C32" s="98" t="s">
        <v>45</v>
      </c>
      <c r="D32" s="106" t="s">
        <v>45</v>
      </c>
      <c r="E32" s="106" t="s">
        <v>45</v>
      </c>
      <c r="F32" s="106" t="s">
        <v>45</v>
      </c>
      <c r="G32" s="106" t="s">
        <v>45</v>
      </c>
      <c r="H32" s="106" t="s">
        <v>45</v>
      </c>
      <c r="I32" s="111" t="s">
        <v>45</v>
      </c>
    </row>
    <row r="33" spans="1:9" s="112" customFormat="1" ht="13.5" customHeight="1">
      <c r="A33" s="116" t="s">
        <v>45</v>
      </c>
      <c r="B33" s="98" t="s">
        <v>45</v>
      </c>
      <c r="C33" s="98" t="s">
        <v>45</v>
      </c>
      <c r="D33" s="106" t="s">
        <v>45</v>
      </c>
      <c r="E33" s="106" t="s">
        <v>45</v>
      </c>
      <c r="F33" s="106" t="s">
        <v>45</v>
      </c>
      <c r="G33" s="106" t="s">
        <v>45</v>
      </c>
      <c r="H33" s="106" t="s">
        <v>45</v>
      </c>
      <c r="I33" s="111" t="s">
        <v>45</v>
      </c>
    </row>
    <row r="34" spans="1:9" s="93" customFormat="1" ht="49.5" customHeight="1">
      <c r="A34" s="104" t="s">
        <v>81</v>
      </c>
      <c r="B34" s="98">
        <v>330</v>
      </c>
      <c r="C34" s="98">
        <v>400</v>
      </c>
      <c r="D34" s="91" t="s">
        <v>45</v>
      </c>
      <c r="E34" s="91" t="s">
        <v>45</v>
      </c>
      <c r="F34" s="91" t="s">
        <v>45</v>
      </c>
      <c r="G34" s="91" t="s">
        <v>45</v>
      </c>
      <c r="H34" s="91" t="s">
        <v>45</v>
      </c>
      <c r="I34" s="117" t="s">
        <v>45</v>
      </c>
    </row>
    <row r="35" spans="1:9" s="93" customFormat="1" ht="16.5" customHeight="1">
      <c r="A35" s="116" t="s">
        <v>3</v>
      </c>
      <c r="B35" s="98" t="s">
        <v>45</v>
      </c>
      <c r="C35" s="98" t="s">
        <v>45</v>
      </c>
      <c r="D35" s="106" t="s">
        <v>45</v>
      </c>
      <c r="E35" s="106" t="s">
        <v>45</v>
      </c>
      <c r="F35" s="106" t="s">
        <v>45</v>
      </c>
      <c r="G35" s="106" t="s">
        <v>45</v>
      </c>
      <c r="H35" s="106" t="s">
        <v>45</v>
      </c>
      <c r="I35" s="111" t="s">
        <v>45</v>
      </c>
    </row>
    <row r="36" spans="1:9" s="112" customFormat="1" ht="14.25" customHeight="1">
      <c r="A36" s="116" t="s">
        <v>45</v>
      </c>
      <c r="B36" s="98" t="s">
        <v>45</v>
      </c>
      <c r="C36" s="98" t="s">
        <v>45</v>
      </c>
      <c r="D36" s="106" t="s">
        <v>45</v>
      </c>
      <c r="E36" s="106" t="s">
        <v>45</v>
      </c>
      <c r="F36" s="106" t="s">
        <v>45</v>
      </c>
      <c r="G36" s="106" t="s">
        <v>45</v>
      </c>
      <c r="H36" s="106" t="s">
        <v>45</v>
      </c>
      <c r="I36" s="111" t="s">
        <v>45</v>
      </c>
    </row>
    <row r="37" spans="1:9" s="93" customFormat="1" ht="22.5" customHeight="1">
      <c r="A37" s="109" t="s">
        <v>82</v>
      </c>
      <c r="B37" s="98">
        <v>340</v>
      </c>
      <c r="C37" s="98">
        <v>800</v>
      </c>
      <c r="D37" s="106" t="s">
        <v>45</v>
      </c>
      <c r="E37" s="106" t="s">
        <v>45</v>
      </c>
      <c r="F37" s="106" t="s">
        <v>45</v>
      </c>
      <c r="G37" s="106" t="s">
        <v>45</v>
      </c>
      <c r="H37" s="106" t="s">
        <v>45</v>
      </c>
      <c r="I37" s="111" t="s">
        <v>45</v>
      </c>
    </row>
    <row r="38" spans="1:9" s="93" customFormat="1" ht="15" customHeight="1">
      <c r="A38" s="109" t="s">
        <v>3</v>
      </c>
      <c r="B38" s="98" t="s">
        <v>45</v>
      </c>
      <c r="C38" s="98" t="s">
        <v>45</v>
      </c>
      <c r="D38" s="106" t="s">
        <v>45</v>
      </c>
      <c r="E38" s="106" t="s">
        <v>45</v>
      </c>
      <c r="F38" s="106" t="s">
        <v>45</v>
      </c>
      <c r="G38" s="106" t="s">
        <v>45</v>
      </c>
      <c r="H38" s="106" t="s">
        <v>45</v>
      </c>
      <c r="I38" s="111" t="s">
        <v>45</v>
      </c>
    </row>
    <row r="39" spans="1:10" s="93" customFormat="1" ht="51.75" customHeight="1">
      <c r="A39" s="104" t="s">
        <v>83</v>
      </c>
      <c r="B39" s="98">
        <v>350</v>
      </c>
      <c r="C39" s="98">
        <v>244</v>
      </c>
      <c r="D39" s="142">
        <f>D41+D43+D44+D45+D46+D47</f>
        <v>2475732.2100000004</v>
      </c>
      <c r="E39" s="142">
        <f>E41+E42+E43+E44+E45+E46+E47</f>
        <v>1734393.5599999998</v>
      </c>
      <c r="F39" s="142"/>
      <c r="G39" s="142"/>
      <c r="H39" s="142">
        <f>H41+H42+H43+H44+H45+H46+H47</f>
        <v>741338.65</v>
      </c>
      <c r="I39" s="118"/>
      <c r="J39" s="139"/>
    </row>
    <row r="40" spans="1:10" s="93" customFormat="1" ht="15" customHeight="1">
      <c r="A40" s="113" t="s">
        <v>3</v>
      </c>
      <c r="B40" s="99" t="s">
        <v>45</v>
      </c>
      <c r="C40" s="98" t="s">
        <v>45</v>
      </c>
      <c r="D40" s="91" t="s">
        <v>45</v>
      </c>
      <c r="E40" s="91"/>
      <c r="F40" s="91" t="s">
        <v>45</v>
      </c>
      <c r="G40" s="91" t="s">
        <v>45</v>
      </c>
      <c r="H40" s="91" t="s">
        <v>45</v>
      </c>
      <c r="I40" s="119" t="s">
        <v>45</v>
      </c>
      <c r="J40" s="139"/>
    </row>
    <row r="41" spans="1:16" s="93" customFormat="1" ht="19.5" customHeight="1">
      <c r="A41" s="70" t="s">
        <v>236</v>
      </c>
      <c r="B41" s="99" t="s">
        <v>45</v>
      </c>
      <c r="C41" s="98">
        <v>221</v>
      </c>
      <c r="D41" s="91">
        <f aca="true" t="shared" si="0" ref="D41:D47">E41+F41+G41+H41+I41</f>
        <v>74368</v>
      </c>
      <c r="E41" s="91">
        <f>расчет6!F13</f>
        <v>74368</v>
      </c>
      <c r="F41" s="91"/>
      <c r="G41" s="91"/>
      <c r="H41" s="91">
        <v>0</v>
      </c>
      <c r="I41" s="117"/>
      <c r="J41" s="139"/>
      <c r="K41" s="132"/>
      <c r="M41" s="132"/>
      <c r="P41" s="132"/>
    </row>
    <row r="42" spans="1:16" s="93" customFormat="1" ht="19.5" customHeight="1">
      <c r="A42" s="70" t="s">
        <v>237</v>
      </c>
      <c r="B42" s="99"/>
      <c r="C42" s="98">
        <v>222</v>
      </c>
      <c r="D42" s="91">
        <f t="shared" si="0"/>
        <v>0</v>
      </c>
      <c r="E42" s="91">
        <f>'расчет6.2'!E7</f>
        <v>0</v>
      </c>
      <c r="F42" s="91"/>
      <c r="G42" s="91"/>
      <c r="H42" s="91">
        <v>0</v>
      </c>
      <c r="I42" s="117"/>
      <c r="J42" s="139"/>
      <c r="P42" s="132"/>
    </row>
    <row r="43" spans="1:16" s="93" customFormat="1" ht="19.5" customHeight="1">
      <c r="A43" s="70" t="s">
        <v>238</v>
      </c>
      <c r="B43" s="99"/>
      <c r="C43" s="98">
        <v>223</v>
      </c>
      <c r="D43" s="91">
        <f t="shared" si="0"/>
        <v>1734754.6</v>
      </c>
      <c r="E43" s="91">
        <f>'расчет6.3'!F13</f>
        <v>1301315.95</v>
      </c>
      <c r="F43" s="91"/>
      <c r="G43" s="91"/>
      <c r="H43" s="91">
        <f>'расчет6.3'!F23</f>
        <v>433438.65</v>
      </c>
      <c r="I43" s="117"/>
      <c r="J43" s="139"/>
      <c r="K43" s="132"/>
      <c r="M43" s="132"/>
      <c r="P43" s="132"/>
    </row>
    <row r="44" spans="1:16" s="93" customFormat="1" ht="33" customHeight="1">
      <c r="A44" s="71" t="s">
        <v>239</v>
      </c>
      <c r="B44" s="99"/>
      <c r="C44" s="98">
        <v>225</v>
      </c>
      <c r="D44" s="91">
        <f t="shared" si="0"/>
        <v>71644.41</v>
      </c>
      <c r="E44" s="91">
        <f>'расчет6.5'!E16</f>
        <v>71644.41</v>
      </c>
      <c r="F44" s="91"/>
      <c r="G44" s="91"/>
      <c r="H44" s="91">
        <f>'расчет6.5'!E25</f>
        <v>0</v>
      </c>
      <c r="I44" s="117"/>
      <c r="J44" s="139"/>
      <c r="K44" s="132"/>
      <c r="M44" s="132"/>
      <c r="P44" s="132"/>
    </row>
    <row r="45" spans="1:16" s="93" customFormat="1" ht="19.5" customHeight="1">
      <c r="A45" s="72" t="s">
        <v>240</v>
      </c>
      <c r="B45" s="99"/>
      <c r="C45" s="98">
        <v>226</v>
      </c>
      <c r="D45" s="91">
        <f t="shared" si="0"/>
        <v>279502.77</v>
      </c>
      <c r="E45" s="91">
        <f>'расчет6.6'!D15</f>
        <v>279502.77</v>
      </c>
      <c r="F45" s="91"/>
      <c r="G45" s="91"/>
      <c r="H45" s="91">
        <f>'расчет6.6'!D30</f>
        <v>0</v>
      </c>
      <c r="I45" s="117"/>
      <c r="J45" s="139"/>
      <c r="K45" s="132"/>
      <c r="M45" s="132"/>
      <c r="P45" s="132"/>
    </row>
    <row r="46" spans="1:16" s="93" customFormat="1" ht="34.5" customHeight="1">
      <c r="A46" s="70" t="s">
        <v>241</v>
      </c>
      <c r="B46" s="102"/>
      <c r="C46" s="99">
        <v>310</v>
      </c>
      <c r="D46" s="91">
        <f t="shared" si="0"/>
        <v>150000</v>
      </c>
      <c r="E46" s="91">
        <f>'расчет6.7'!E8</f>
        <v>0</v>
      </c>
      <c r="F46" s="91"/>
      <c r="G46" s="91"/>
      <c r="H46" s="91">
        <f>'расчет6.7'!E17</f>
        <v>150000</v>
      </c>
      <c r="I46" s="117"/>
      <c r="J46" s="139"/>
      <c r="K46" s="132"/>
      <c r="M46" s="132"/>
      <c r="P46" s="132"/>
    </row>
    <row r="47" spans="1:10" s="93" customFormat="1" ht="33.75" customHeight="1">
      <c r="A47" s="70" t="s">
        <v>242</v>
      </c>
      <c r="B47" s="102" t="s">
        <v>45</v>
      </c>
      <c r="C47" s="99">
        <v>340</v>
      </c>
      <c r="D47" s="91">
        <f t="shared" si="0"/>
        <v>165462.43</v>
      </c>
      <c r="E47" s="91">
        <f>'расчет6.7'!E11</f>
        <v>7562.43</v>
      </c>
      <c r="F47" s="91"/>
      <c r="G47" s="91"/>
      <c r="H47" s="91">
        <f>'расчет6.7'!E20</f>
        <v>157900</v>
      </c>
      <c r="I47" s="117"/>
      <c r="J47" s="139"/>
    </row>
    <row r="48" spans="1:9" s="93" customFormat="1" ht="50.25" customHeight="1">
      <c r="A48" s="115" t="s">
        <v>84</v>
      </c>
      <c r="B48" s="101">
        <v>360</v>
      </c>
      <c r="C48" s="98">
        <v>800</v>
      </c>
      <c r="D48" s="142">
        <f>D49+D50+D51+D52</f>
        <v>36742.69012</v>
      </c>
      <c r="E48" s="142">
        <f>E49+E50+E51+E52</f>
        <v>36742.69012</v>
      </c>
      <c r="F48" s="142" t="s">
        <v>45</v>
      </c>
      <c r="G48" s="142" t="s">
        <v>45</v>
      </c>
      <c r="H48" s="142">
        <f>H49+H50+H51+H52</f>
        <v>0</v>
      </c>
      <c r="I48" s="117" t="s">
        <v>45</v>
      </c>
    </row>
    <row r="49" spans="1:9" s="93" customFormat="1" ht="118.5" customHeight="1">
      <c r="A49" s="120" t="s">
        <v>262</v>
      </c>
      <c r="B49" s="98"/>
      <c r="C49" s="98">
        <v>831</v>
      </c>
      <c r="D49" s="106">
        <f>E49+F49+G49+H49</f>
        <v>0</v>
      </c>
      <c r="E49" s="106">
        <f>расчет5!E9</f>
        <v>0</v>
      </c>
      <c r="F49" s="106"/>
      <c r="G49" s="106"/>
      <c r="H49" s="106">
        <f>расчет5!E18</f>
        <v>0</v>
      </c>
      <c r="I49" s="111"/>
    </row>
    <row r="50" spans="1:9" s="93" customFormat="1" ht="50.25" customHeight="1">
      <c r="A50" s="120" t="s">
        <v>259</v>
      </c>
      <c r="B50" s="98"/>
      <c r="C50" s="98">
        <v>851</v>
      </c>
      <c r="D50" s="106">
        <f>E50+F50+G50+H50</f>
        <v>36742.69012</v>
      </c>
      <c r="E50" s="106">
        <f>расчет5!E10</f>
        <v>36742.69012</v>
      </c>
      <c r="F50" s="106"/>
      <c r="G50" s="106"/>
      <c r="H50" s="106">
        <f>расчет5!E19</f>
        <v>0</v>
      </c>
      <c r="I50" s="111"/>
    </row>
    <row r="51" spans="1:9" s="93" customFormat="1" ht="22.5" customHeight="1">
      <c r="A51" s="120" t="s">
        <v>260</v>
      </c>
      <c r="B51" s="98"/>
      <c r="C51" s="98">
        <v>852</v>
      </c>
      <c r="D51" s="106">
        <f>E51+F51+G51+H51</f>
        <v>0</v>
      </c>
      <c r="E51" s="106">
        <f>расчет5!E11</f>
        <v>0</v>
      </c>
      <c r="F51" s="106"/>
      <c r="G51" s="106"/>
      <c r="H51" s="106">
        <f>расчет5!E20</f>
        <v>0</v>
      </c>
      <c r="I51" s="111"/>
    </row>
    <row r="52" spans="1:9" s="93" customFormat="1" ht="20.25" customHeight="1">
      <c r="A52" s="98" t="s">
        <v>261</v>
      </c>
      <c r="B52" s="98"/>
      <c r="C52" s="98">
        <v>853</v>
      </c>
      <c r="D52" s="106">
        <f>E52+F52+G52+H52</f>
        <v>0</v>
      </c>
      <c r="E52" s="106">
        <f>расчет5!E12</f>
        <v>0</v>
      </c>
      <c r="F52" s="106"/>
      <c r="G52" s="106"/>
      <c r="H52" s="106">
        <f>расчет5!E21</f>
        <v>0</v>
      </c>
      <c r="I52" s="111"/>
    </row>
    <row r="53" spans="1:9" s="93" customFormat="1" ht="33.75" customHeight="1">
      <c r="A53" s="104" t="s">
        <v>85</v>
      </c>
      <c r="B53" s="98">
        <v>400</v>
      </c>
      <c r="C53" s="98" t="s">
        <v>70</v>
      </c>
      <c r="D53" s="91">
        <f>E53</f>
        <v>0</v>
      </c>
      <c r="E53" s="91">
        <f>E55</f>
        <v>0</v>
      </c>
      <c r="F53" s="91" t="s">
        <v>45</v>
      </c>
      <c r="G53" s="91" t="s">
        <v>45</v>
      </c>
      <c r="H53" s="91" t="s">
        <v>45</v>
      </c>
      <c r="I53" s="117" t="s">
        <v>45</v>
      </c>
    </row>
    <row r="54" spans="1:9" s="93" customFormat="1" ht="15" customHeight="1">
      <c r="A54" s="109" t="s">
        <v>1</v>
      </c>
      <c r="B54" s="98" t="s">
        <v>45</v>
      </c>
      <c r="C54" s="98" t="s">
        <v>45</v>
      </c>
      <c r="D54" s="91" t="s">
        <v>45</v>
      </c>
      <c r="E54" s="91" t="s">
        <v>45</v>
      </c>
      <c r="F54" s="91" t="s">
        <v>45</v>
      </c>
      <c r="G54" s="91" t="s">
        <v>45</v>
      </c>
      <c r="H54" s="91" t="s">
        <v>45</v>
      </c>
      <c r="I54" s="117" t="s">
        <v>45</v>
      </c>
    </row>
    <row r="55" spans="1:9" s="112" customFormat="1" ht="33.75" customHeight="1">
      <c r="A55" s="104" t="s">
        <v>86</v>
      </c>
      <c r="B55" s="98">
        <v>410</v>
      </c>
      <c r="C55" s="98">
        <v>500</v>
      </c>
      <c r="D55" s="91">
        <f>E55</f>
        <v>0</v>
      </c>
      <c r="E55" s="91">
        <v>0</v>
      </c>
      <c r="F55" s="91" t="s">
        <v>45</v>
      </c>
      <c r="G55" s="91" t="s">
        <v>45</v>
      </c>
      <c r="H55" s="91" t="s">
        <v>45</v>
      </c>
      <c r="I55" s="117" t="s">
        <v>45</v>
      </c>
    </row>
    <row r="56" spans="1:9" s="93" customFormat="1" ht="33" customHeight="1">
      <c r="A56" s="104" t="s">
        <v>87</v>
      </c>
      <c r="B56" s="98">
        <v>411</v>
      </c>
      <c r="C56" s="98" t="s">
        <v>45</v>
      </c>
      <c r="D56" s="91">
        <f>E56</f>
        <v>0</v>
      </c>
      <c r="E56" s="91">
        <f>E55</f>
        <v>0</v>
      </c>
      <c r="F56" s="91" t="s">
        <v>45</v>
      </c>
      <c r="G56" s="91" t="s">
        <v>45</v>
      </c>
      <c r="H56" s="91" t="s">
        <v>45</v>
      </c>
      <c r="I56" s="117" t="s">
        <v>45</v>
      </c>
    </row>
    <row r="57" spans="1:9" s="93" customFormat="1" ht="21" customHeight="1">
      <c r="A57" s="109" t="s">
        <v>88</v>
      </c>
      <c r="B57" s="98">
        <v>412</v>
      </c>
      <c r="C57" s="98" t="s">
        <v>45</v>
      </c>
      <c r="D57" s="91" t="s">
        <v>45</v>
      </c>
      <c r="E57" s="91" t="s">
        <v>45</v>
      </c>
      <c r="F57" s="91" t="s">
        <v>45</v>
      </c>
      <c r="G57" s="91" t="s">
        <v>45</v>
      </c>
      <c r="H57" s="91" t="s">
        <v>45</v>
      </c>
      <c r="I57" s="117" t="s">
        <v>45</v>
      </c>
    </row>
    <row r="58" spans="1:9" s="93" customFormat="1" ht="33" customHeight="1">
      <c r="A58" s="104" t="s">
        <v>89</v>
      </c>
      <c r="B58" s="98">
        <v>420</v>
      </c>
      <c r="C58" s="98">
        <v>600</v>
      </c>
      <c r="D58" s="91" t="s">
        <v>45</v>
      </c>
      <c r="E58" s="91" t="s">
        <v>45</v>
      </c>
      <c r="F58" s="91" t="s">
        <v>45</v>
      </c>
      <c r="G58" s="91" t="s">
        <v>45</v>
      </c>
      <c r="H58" s="91" t="s">
        <v>45</v>
      </c>
      <c r="I58" s="117" t="s">
        <v>45</v>
      </c>
    </row>
    <row r="59" spans="1:9" s="93" customFormat="1" ht="35.25" customHeight="1">
      <c r="A59" s="104" t="s">
        <v>90</v>
      </c>
      <c r="B59" s="98">
        <v>421</v>
      </c>
      <c r="C59" s="109" t="s">
        <v>45</v>
      </c>
      <c r="D59" s="91" t="s">
        <v>45</v>
      </c>
      <c r="E59" s="91" t="s">
        <v>45</v>
      </c>
      <c r="F59" s="91" t="s">
        <v>45</v>
      </c>
      <c r="G59" s="91" t="s">
        <v>45</v>
      </c>
      <c r="H59" s="91" t="s">
        <v>45</v>
      </c>
      <c r="I59" s="117" t="s">
        <v>45</v>
      </c>
    </row>
    <row r="60" spans="1:9" ht="16.5">
      <c r="A60" s="109" t="s">
        <v>91</v>
      </c>
      <c r="B60" s="98">
        <v>422</v>
      </c>
      <c r="C60" s="98" t="s">
        <v>45</v>
      </c>
      <c r="D60" s="91" t="s">
        <v>45</v>
      </c>
      <c r="E60" s="91" t="s">
        <v>45</v>
      </c>
      <c r="F60" s="91" t="s">
        <v>45</v>
      </c>
      <c r="G60" s="91" t="s">
        <v>45</v>
      </c>
      <c r="H60" s="91" t="s">
        <v>45</v>
      </c>
      <c r="I60" s="117" t="s">
        <v>45</v>
      </c>
    </row>
    <row r="61" spans="1:9" ht="16.5">
      <c r="A61" s="122" t="s">
        <v>14</v>
      </c>
      <c r="B61" s="123">
        <v>500</v>
      </c>
      <c r="C61" s="123" t="s">
        <v>70</v>
      </c>
      <c r="D61" s="124" t="s">
        <v>45</v>
      </c>
      <c r="E61" s="124"/>
      <c r="F61" s="124" t="s">
        <v>45</v>
      </c>
      <c r="G61" s="124" t="s">
        <v>45</v>
      </c>
      <c r="H61" s="124" t="s">
        <v>45</v>
      </c>
      <c r="I61" s="125" t="s">
        <v>45</v>
      </c>
    </row>
  </sheetData>
  <sheetProtection/>
  <mergeCells count="10">
    <mergeCell ref="G8:G9"/>
    <mergeCell ref="H8:I8"/>
    <mergeCell ref="A6:A9"/>
    <mergeCell ref="B6:B9"/>
    <mergeCell ref="C6:C9"/>
    <mergeCell ref="D6:I6"/>
    <mergeCell ref="D7:D9"/>
    <mergeCell ref="E7:I7"/>
    <mergeCell ref="E8:E9"/>
    <mergeCell ref="F8:F9"/>
  </mergeCells>
  <printOptions horizontalCentered="1"/>
  <pageMargins left="0.46" right="0.23" top="0.4" bottom="0.5905511811023623" header="0" footer="0"/>
  <pageSetup horizontalDpi="600" verticalDpi="600" orientation="portrait" paperSize="9" scale="58" r:id="rId1"/>
  <rowBreaks count="1" manualBreakCount="1">
    <brk id="47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</sheetPr>
  <dimension ref="A1:BM61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34.00390625" style="121" customWidth="1"/>
    <col min="2" max="2" width="9.875" style="126" customWidth="1"/>
    <col min="3" max="3" width="16.125" style="127" customWidth="1"/>
    <col min="4" max="4" width="15.75390625" style="121" customWidth="1"/>
    <col min="5" max="5" width="18.625" style="121" customWidth="1"/>
    <col min="6" max="6" width="19.875" style="121" customWidth="1"/>
    <col min="7" max="7" width="19.125" style="121" customWidth="1"/>
    <col min="8" max="8" width="15.75390625" style="121" customWidth="1"/>
    <col min="9" max="9" width="14.375" style="121" customWidth="1"/>
    <col min="10" max="10" width="11.375" style="121" customWidth="1"/>
    <col min="11" max="11" width="13.125" style="121" bestFit="1" customWidth="1"/>
    <col min="12" max="12" width="9.00390625" style="121" customWidth="1"/>
    <col min="13" max="13" width="13.125" style="121" customWidth="1"/>
    <col min="14" max="15" width="9.00390625" style="121" customWidth="1"/>
    <col min="16" max="16" width="13.125" style="121" customWidth="1"/>
    <col min="17" max="16384" width="9.00390625" style="121" customWidth="1"/>
  </cols>
  <sheetData>
    <row r="1" spans="1:9" s="93" customFormat="1" ht="16.5">
      <c r="A1" s="92"/>
      <c r="B1" s="253"/>
      <c r="C1" s="253"/>
      <c r="D1" s="253"/>
      <c r="E1" s="253"/>
      <c r="F1" s="253"/>
      <c r="G1" s="253"/>
      <c r="H1" s="253"/>
      <c r="I1" s="92" t="s">
        <v>62</v>
      </c>
    </row>
    <row r="2" spans="1:9" s="93" customFormat="1" ht="17.25" customHeight="1">
      <c r="A2" s="94"/>
      <c r="B2" s="253"/>
      <c r="C2" s="253"/>
      <c r="D2" s="254"/>
      <c r="E2" s="94" t="s">
        <v>63</v>
      </c>
      <c r="F2" s="253"/>
      <c r="G2" s="253"/>
      <c r="H2" s="254"/>
      <c r="I2" s="254"/>
    </row>
    <row r="3" spans="1:9" s="93" customFormat="1" ht="19.5" customHeight="1">
      <c r="A3" s="94"/>
      <c r="B3" s="253"/>
      <c r="C3" s="253"/>
      <c r="D3" s="254"/>
      <c r="E3" s="94" t="s">
        <v>43</v>
      </c>
      <c r="F3" s="253"/>
      <c r="G3" s="253"/>
      <c r="H3" s="254"/>
      <c r="I3" s="254"/>
    </row>
    <row r="4" spans="1:9" s="93" customFormat="1" ht="16.5">
      <c r="A4" s="94"/>
      <c r="B4" s="253"/>
      <c r="C4" s="253"/>
      <c r="D4" s="254"/>
      <c r="E4" s="243" t="s">
        <v>312</v>
      </c>
      <c r="F4" s="253"/>
      <c r="G4" s="253"/>
      <c r="H4" s="254"/>
      <c r="I4" s="254"/>
    </row>
    <row r="5" spans="1:9" s="93" customFormat="1" ht="28.5" customHeight="1">
      <c r="A5" s="96" t="s">
        <v>45</v>
      </c>
      <c r="B5" s="253"/>
      <c r="C5" s="253"/>
      <c r="D5" s="253"/>
      <c r="E5" s="253"/>
      <c r="F5" s="253"/>
      <c r="G5" s="253"/>
      <c r="H5" s="253"/>
      <c r="I5" s="253"/>
    </row>
    <row r="6" spans="1:9" s="93" customFormat="1" ht="26.25" customHeight="1">
      <c r="A6" s="279" t="s">
        <v>0</v>
      </c>
      <c r="B6" s="279" t="s">
        <v>10</v>
      </c>
      <c r="C6" s="279" t="s">
        <v>39</v>
      </c>
      <c r="D6" s="284" t="s">
        <v>64</v>
      </c>
      <c r="E6" s="285"/>
      <c r="F6" s="285"/>
      <c r="G6" s="285"/>
      <c r="H6" s="285"/>
      <c r="I6" s="286"/>
    </row>
    <row r="7" spans="1:9" s="100" customFormat="1" ht="22.5" customHeight="1">
      <c r="A7" s="283"/>
      <c r="B7" s="283"/>
      <c r="C7" s="283"/>
      <c r="D7" s="284" t="s">
        <v>40</v>
      </c>
      <c r="E7" s="284" t="s">
        <v>1</v>
      </c>
      <c r="F7" s="285"/>
      <c r="G7" s="285"/>
      <c r="H7" s="285"/>
      <c r="I7" s="286"/>
    </row>
    <row r="8" spans="1:9" s="93" customFormat="1" ht="84.75" customHeight="1">
      <c r="A8" s="283"/>
      <c r="B8" s="283"/>
      <c r="C8" s="283"/>
      <c r="D8" s="287"/>
      <c r="E8" s="279" t="s">
        <v>65</v>
      </c>
      <c r="F8" s="279" t="s">
        <v>66</v>
      </c>
      <c r="G8" s="279" t="s">
        <v>67</v>
      </c>
      <c r="H8" s="281" t="s">
        <v>68</v>
      </c>
      <c r="I8" s="282"/>
    </row>
    <row r="9" spans="1:9" s="93" customFormat="1" ht="67.5" customHeight="1">
      <c r="A9" s="280"/>
      <c r="B9" s="280"/>
      <c r="C9" s="280"/>
      <c r="D9" s="287"/>
      <c r="E9" s="280"/>
      <c r="F9" s="280"/>
      <c r="G9" s="280"/>
      <c r="H9" s="256" t="s">
        <v>40</v>
      </c>
      <c r="I9" s="255" t="s">
        <v>69</v>
      </c>
    </row>
    <row r="10" spans="1:65" s="93" customFormat="1" ht="18.75" customHeight="1">
      <c r="A10" s="256">
        <v>1</v>
      </c>
      <c r="B10" s="256">
        <v>2</v>
      </c>
      <c r="C10" s="256">
        <v>3</v>
      </c>
      <c r="D10" s="256">
        <v>4</v>
      </c>
      <c r="E10" s="256">
        <v>5</v>
      </c>
      <c r="F10" s="256">
        <v>6</v>
      </c>
      <c r="G10" s="256">
        <v>7</v>
      </c>
      <c r="H10" s="256">
        <v>8</v>
      </c>
      <c r="I10" s="259">
        <v>9</v>
      </c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</row>
    <row r="11" spans="1:65" s="93" customFormat="1" ht="33" customHeight="1">
      <c r="A11" s="104" t="s">
        <v>4</v>
      </c>
      <c r="B11" s="256">
        <v>100</v>
      </c>
      <c r="C11" s="256" t="s">
        <v>70</v>
      </c>
      <c r="D11" s="105">
        <f>E11+F11+G11+H11+I11</f>
        <v>-0.00425788015127182</v>
      </c>
      <c r="E11" s="106">
        <f>E24-E12</f>
        <v>-0.00425788015127182</v>
      </c>
      <c r="F11" s="106"/>
      <c r="G11" s="106"/>
      <c r="H11" s="106">
        <f>H24-H12</f>
        <v>0</v>
      </c>
      <c r="I11" s="107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</row>
    <row r="12" spans="1:9" s="93" customFormat="1" ht="35.25" customHeight="1">
      <c r="A12" s="104" t="s">
        <v>71</v>
      </c>
      <c r="B12" s="256">
        <v>200</v>
      </c>
      <c r="C12" s="256" t="s">
        <v>13</v>
      </c>
      <c r="D12" s="140">
        <f>D14+D15+D21+D22</f>
        <v>17806438.52</v>
      </c>
      <c r="E12" s="140">
        <f>E15</f>
        <v>16939649.87</v>
      </c>
      <c r="F12" s="106"/>
      <c r="G12" s="106"/>
      <c r="H12" s="140">
        <f>H14+H15+H22</f>
        <v>866788.65</v>
      </c>
      <c r="I12" s="108"/>
    </row>
    <row r="13" spans="1:9" s="93" customFormat="1" ht="18" customHeight="1">
      <c r="A13" s="109" t="s">
        <v>1</v>
      </c>
      <c r="B13" s="256" t="s">
        <v>45</v>
      </c>
      <c r="C13" s="256" t="s">
        <v>45</v>
      </c>
      <c r="D13" s="256" t="s">
        <v>45</v>
      </c>
      <c r="E13" s="256" t="s">
        <v>45</v>
      </c>
      <c r="F13" s="256" t="s">
        <v>45</v>
      </c>
      <c r="G13" s="256" t="s">
        <v>45</v>
      </c>
      <c r="H13" s="256" t="s">
        <v>45</v>
      </c>
      <c r="I13" s="110" t="s">
        <v>45</v>
      </c>
    </row>
    <row r="14" spans="1:9" s="112" customFormat="1" ht="23.25" customHeight="1">
      <c r="A14" s="104" t="s">
        <v>72</v>
      </c>
      <c r="B14" s="256">
        <v>210</v>
      </c>
      <c r="C14" s="256">
        <v>120</v>
      </c>
      <c r="D14" s="106">
        <f>H14</f>
        <v>240000</v>
      </c>
      <c r="E14" s="106" t="s">
        <v>70</v>
      </c>
      <c r="F14" s="106" t="s">
        <v>70</v>
      </c>
      <c r="G14" s="106" t="s">
        <v>70</v>
      </c>
      <c r="H14" s="106">
        <v>240000</v>
      </c>
      <c r="I14" s="111" t="s">
        <v>70</v>
      </c>
    </row>
    <row r="15" spans="1:9" s="112" customFormat="1" ht="32.25" customHeight="1">
      <c r="A15" s="104" t="s">
        <v>73</v>
      </c>
      <c r="B15" s="256">
        <v>220</v>
      </c>
      <c r="C15" s="256">
        <v>130</v>
      </c>
      <c r="D15" s="106">
        <f>E15+H15</f>
        <v>17556438.52</v>
      </c>
      <c r="E15" s="106">
        <f>E16+E17</f>
        <v>16939649.87</v>
      </c>
      <c r="F15" s="106" t="s">
        <v>70</v>
      </c>
      <c r="G15" s="106" t="s">
        <v>70</v>
      </c>
      <c r="H15" s="106">
        <f>H18</f>
        <v>616788.65</v>
      </c>
      <c r="I15" s="111" t="s">
        <v>45</v>
      </c>
    </row>
    <row r="16" spans="1:9" s="112" customFormat="1" ht="69.75" customHeight="1">
      <c r="A16" s="104" t="s">
        <v>74</v>
      </c>
      <c r="B16" s="256">
        <v>221</v>
      </c>
      <c r="C16" s="256" t="s">
        <v>45</v>
      </c>
      <c r="D16" s="106">
        <f>E16</f>
        <v>16939649.87</v>
      </c>
      <c r="E16" s="106">
        <v>16939649.87</v>
      </c>
      <c r="F16" s="106" t="s">
        <v>70</v>
      </c>
      <c r="G16" s="106" t="s">
        <v>70</v>
      </c>
      <c r="H16" s="106" t="s">
        <v>70</v>
      </c>
      <c r="I16" s="111" t="s">
        <v>70</v>
      </c>
    </row>
    <row r="17" spans="1:9" s="112" customFormat="1" ht="39.75" customHeight="1">
      <c r="A17" s="104"/>
      <c r="B17" s="256"/>
      <c r="C17" s="256"/>
      <c r="D17" s="106">
        <f>E17</f>
        <v>0</v>
      </c>
      <c r="E17" s="106">
        <v>0</v>
      </c>
      <c r="F17" s="106" t="s">
        <v>70</v>
      </c>
      <c r="G17" s="106" t="s">
        <v>70</v>
      </c>
      <c r="H17" s="106" t="s">
        <v>70</v>
      </c>
      <c r="I17" s="111" t="s">
        <v>70</v>
      </c>
    </row>
    <row r="18" spans="1:9" s="112" customFormat="1" ht="25.5" customHeight="1">
      <c r="A18" s="104" t="s">
        <v>75</v>
      </c>
      <c r="B18" s="256">
        <v>222</v>
      </c>
      <c r="C18" s="256">
        <v>0</v>
      </c>
      <c r="D18" s="106">
        <f>H18+I18</f>
        <v>616788.65</v>
      </c>
      <c r="E18" s="106" t="s">
        <v>70</v>
      </c>
      <c r="F18" s="106" t="s">
        <v>70</v>
      </c>
      <c r="G18" s="106" t="s">
        <v>70</v>
      </c>
      <c r="H18" s="106">
        <v>616788.65</v>
      </c>
      <c r="I18" s="111"/>
    </row>
    <row r="19" spans="1:9" s="112" customFormat="1" ht="19.5" customHeight="1">
      <c r="A19" s="104" t="s">
        <v>5</v>
      </c>
      <c r="B19" s="256">
        <v>230</v>
      </c>
      <c r="C19" s="256">
        <v>140</v>
      </c>
      <c r="D19" s="106"/>
      <c r="E19" s="106" t="s">
        <v>70</v>
      </c>
      <c r="F19" s="106" t="s">
        <v>70</v>
      </c>
      <c r="G19" s="106" t="s">
        <v>70</v>
      </c>
      <c r="H19" s="106" t="s">
        <v>45</v>
      </c>
      <c r="I19" s="111" t="s">
        <v>70</v>
      </c>
    </row>
    <row r="20" spans="1:9" s="93" customFormat="1" ht="21" customHeight="1">
      <c r="A20" s="109" t="s">
        <v>76</v>
      </c>
      <c r="B20" s="256">
        <v>240</v>
      </c>
      <c r="C20" s="256">
        <v>150</v>
      </c>
      <c r="D20" s="106"/>
      <c r="E20" s="106" t="s">
        <v>70</v>
      </c>
      <c r="F20" s="106" t="s">
        <v>70</v>
      </c>
      <c r="G20" s="106" t="s">
        <v>70</v>
      </c>
      <c r="H20" s="106" t="s">
        <v>45</v>
      </c>
      <c r="I20" s="111" t="s">
        <v>70</v>
      </c>
    </row>
    <row r="21" spans="1:9" s="93" customFormat="1" ht="24" customHeight="1">
      <c r="A21" s="104" t="s">
        <v>77</v>
      </c>
      <c r="B21" s="256">
        <v>250</v>
      </c>
      <c r="C21" s="256"/>
      <c r="D21" s="106"/>
      <c r="E21" s="106" t="s">
        <v>70</v>
      </c>
      <c r="F21" s="106"/>
      <c r="G21" s="106"/>
      <c r="H21" s="106" t="s">
        <v>70</v>
      </c>
      <c r="I21" s="111" t="s">
        <v>70</v>
      </c>
    </row>
    <row r="22" spans="1:9" s="112" customFormat="1" ht="18" customHeight="1">
      <c r="A22" s="109" t="s">
        <v>7</v>
      </c>
      <c r="B22" s="256">
        <v>260</v>
      </c>
      <c r="C22" s="256">
        <v>180</v>
      </c>
      <c r="D22" s="106">
        <f>H22+F22</f>
        <v>10000</v>
      </c>
      <c r="E22" s="106" t="s">
        <v>70</v>
      </c>
      <c r="F22" s="106"/>
      <c r="G22" s="106" t="s">
        <v>70</v>
      </c>
      <c r="H22" s="106">
        <v>10000</v>
      </c>
      <c r="I22" s="111"/>
    </row>
    <row r="23" spans="1:9" s="93" customFormat="1" ht="18.75" customHeight="1">
      <c r="A23" s="109" t="s">
        <v>6</v>
      </c>
      <c r="B23" s="256">
        <v>270</v>
      </c>
      <c r="C23" s="256" t="s">
        <v>70</v>
      </c>
      <c r="D23" s="106"/>
      <c r="E23" s="106" t="s">
        <v>70</v>
      </c>
      <c r="F23" s="106" t="s">
        <v>70</v>
      </c>
      <c r="G23" s="106" t="s">
        <v>70</v>
      </c>
      <c r="H23" s="106"/>
      <c r="I23" s="111" t="s">
        <v>70</v>
      </c>
    </row>
    <row r="24" spans="1:9" s="93" customFormat="1" ht="16.5" customHeight="1">
      <c r="A24" s="141" t="s">
        <v>78</v>
      </c>
      <c r="B24" s="256">
        <v>300</v>
      </c>
      <c r="C24" s="256" t="s">
        <v>70</v>
      </c>
      <c r="D24" s="140">
        <f>D26+D39+D48</f>
        <v>17806438.515742123</v>
      </c>
      <c r="E24" s="140">
        <f>E26+E39+E48</f>
        <v>16939649.86574212</v>
      </c>
      <c r="F24" s="106" t="s">
        <v>45</v>
      </c>
      <c r="G24" s="106" t="s">
        <v>45</v>
      </c>
      <c r="H24" s="140">
        <f>H26+H39+H48</f>
        <v>866788.65</v>
      </c>
      <c r="I24" s="111" t="s">
        <v>45</v>
      </c>
    </row>
    <row r="25" spans="1:9" s="93" customFormat="1" ht="19.5" customHeight="1">
      <c r="A25" s="109" t="s">
        <v>1</v>
      </c>
      <c r="B25" s="256" t="s">
        <v>45</v>
      </c>
      <c r="C25" s="256" t="s">
        <v>45</v>
      </c>
      <c r="D25" s="106" t="s">
        <v>45</v>
      </c>
      <c r="E25" s="106" t="s">
        <v>45</v>
      </c>
      <c r="F25" s="106" t="s">
        <v>45</v>
      </c>
      <c r="G25" s="106" t="s">
        <v>45</v>
      </c>
      <c r="H25" s="106" t="s">
        <v>45</v>
      </c>
      <c r="I25" s="107" t="s">
        <v>45</v>
      </c>
    </row>
    <row r="26" spans="1:9" s="93" customFormat="1" ht="15.75" customHeight="1">
      <c r="A26" s="109" t="s">
        <v>79</v>
      </c>
      <c r="B26" s="256">
        <v>310</v>
      </c>
      <c r="C26" s="256">
        <v>100</v>
      </c>
      <c r="D26" s="106">
        <f>SUM(D28:D30)</f>
        <v>15293963.615622122</v>
      </c>
      <c r="E26" s="106">
        <f>SUM(E28:E30)</f>
        <v>15168513.615622122</v>
      </c>
      <c r="F26" s="106"/>
      <c r="G26" s="106"/>
      <c r="H26" s="106">
        <f>SUM(H28:H30)</f>
        <v>125450</v>
      </c>
      <c r="I26" s="107"/>
    </row>
    <row r="27" spans="1:9" s="112" customFormat="1" ht="15.75" customHeight="1">
      <c r="A27" s="113" t="s">
        <v>3</v>
      </c>
      <c r="B27" s="114" t="s">
        <v>45</v>
      </c>
      <c r="C27" s="256" t="s">
        <v>45</v>
      </c>
      <c r="D27" s="106" t="s">
        <v>45</v>
      </c>
      <c r="E27" s="106" t="s">
        <v>45</v>
      </c>
      <c r="F27" s="106" t="s">
        <v>45</v>
      </c>
      <c r="G27" s="106" t="s">
        <v>45</v>
      </c>
      <c r="H27" s="106" t="s">
        <v>45</v>
      </c>
      <c r="I27" s="107" t="s">
        <v>45</v>
      </c>
    </row>
    <row r="28" spans="1:10" s="112" customFormat="1" ht="15.75" customHeight="1">
      <c r="A28" s="70" t="s">
        <v>233</v>
      </c>
      <c r="B28" s="114"/>
      <c r="C28" s="256">
        <v>111</v>
      </c>
      <c r="D28" s="106">
        <f>E28+F28+G28+H28+I28</f>
        <v>11746664.065622121</v>
      </c>
      <c r="E28" s="106">
        <f>расчет1!J29</f>
        <v>11650164.065622121</v>
      </c>
      <c r="F28" s="106"/>
      <c r="G28" s="106"/>
      <c r="H28" s="106">
        <f>расчет1!J32</f>
        <v>96500</v>
      </c>
      <c r="I28" s="107"/>
      <c r="J28" s="139"/>
    </row>
    <row r="29" spans="1:10" s="112" customFormat="1" ht="32.25" customHeight="1">
      <c r="A29" s="70" t="s">
        <v>234</v>
      </c>
      <c r="B29" s="114"/>
      <c r="C29" s="256">
        <v>112</v>
      </c>
      <c r="D29" s="106">
        <f>E29+F29+G29+H29+I29</f>
        <v>6000</v>
      </c>
      <c r="E29" s="106">
        <f>'расчет1.3'!F8</f>
        <v>6000</v>
      </c>
      <c r="F29" s="106"/>
      <c r="G29" s="106"/>
      <c r="H29" s="106">
        <f>'расчет1.3'!F14</f>
        <v>0</v>
      </c>
      <c r="I29" s="108"/>
      <c r="J29" s="139"/>
    </row>
    <row r="30" spans="1:10" s="112" customFormat="1" ht="25.5" customHeight="1">
      <c r="A30" s="71" t="s">
        <v>235</v>
      </c>
      <c r="B30" s="114" t="s">
        <v>45</v>
      </c>
      <c r="C30" s="256">
        <v>119</v>
      </c>
      <c r="D30" s="106">
        <f>E30+F30+G30+H30+I30</f>
        <v>3541299.55</v>
      </c>
      <c r="E30" s="106">
        <f>'расчет1.4'!D17</f>
        <v>3512349.55</v>
      </c>
      <c r="F30" s="106"/>
      <c r="G30" s="106"/>
      <c r="H30" s="106">
        <f>'расчет1.4'!D32</f>
        <v>28950</v>
      </c>
      <c r="I30" s="111"/>
      <c r="J30" s="139"/>
    </row>
    <row r="31" spans="1:9" s="93" customFormat="1" ht="15" customHeight="1">
      <c r="A31" s="115" t="s">
        <v>80</v>
      </c>
      <c r="B31" s="256">
        <v>320</v>
      </c>
      <c r="C31" s="256">
        <v>300</v>
      </c>
      <c r="D31" s="106" t="s">
        <v>45</v>
      </c>
      <c r="E31" s="106" t="s">
        <v>45</v>
      </c>
      <c r="F31" s="106" t="s">
        <v>45</v>
      </c>
      <c r="G31" s="106" t="s">
        <v>45</v>
      </c>
      <c r="H31" s="106" t="s">
        <v>45</v>
      </c>
      <c r="I31" s="111" t="s">
        <v>45</v>
      </c>
    </row>
    <row r="32" spans="1:9" s="93" customFormat="1" ht="13.5" customHeight="1">
      <c r="A32" s="116" t="s">
        <v>3</v>
      </c>
      <c r="B32" s="256" t="s">
        <v>45</v>
      </c>
      <c r="C32" s="256" t="s">
        <v>45</v>
      </c>
      <c r="D32" s="106" t="s">
        <v>45</v>
      </c>
      <c r="E32" s="106" t="s">
        <v>45</v>
      </c>
      <c r="F32" s="106" t="s">
        <v>45</v>
      </c>
      <c r="G32" s="106" t="s">
        <v>45</v>
      </c>
      <c r="H32" s="106" t="s">
        <v>45</v>
      </c>
      <c r="I32" s="111" t="s">
        <v>45</v>
      </c>
    </row>
    <row r="33" spans="1:9" s="112" customFormat="1" ht="27.75" customHeight="1">
      <c r="A33" s="116" t="s">
        <v>45</v>
      </c>
      <c r="B33" s="256" t="s">
        <v>45</v>
      </c>
      <c r="C33" s="256" t="s">
        <v>45</v>
      </c>
      <c r="D33" s="106" t="s">
        <v>45</v>
      </c>
      <c r="E33" s="106" t="s">
        <v>45</v>
      </c>
      <c r="F33" s="106" t="s">
        <v>45</v>
      </c>
      <c r="G33" s="106" t="s">
        <v>45</v>
      </c>
      <c r="H33" s="106" t="s">
        <v>45</v>
      </c>
      <c r="I33" s="111" t="s">
        <v>45</v>
      </c>
    </row>
    <row r="34" spans="1:9" s="93" customFormat="1" ht="16.5" customHeight="1">
      <c r="A34" s="104" t="s">
        <v>81</v>
      </c>
      <c r="B34" s="256">
        <v>330</v>
      </c>
      <c r="C34" s="256">
        <v>400</v>
      </c>
      <c r="D34" s="91" t="s">
        <v>45</v>
      </c>
      <c r="E34" s="91" t="s">
        <v>45</v>
      </c>
      <c r="F34" s="91" t="s">
        <v>45</v>
      </c>
      <c r="G34" s="91" t="s">
        <v>45</v>
      </c>
      <c r="H34" s="91" t="s">
        <v>45</v>
      </c>
      <c r="I34" s="117" t="s">
        <v>45</v>
      </c>
    </row>
    <row r="35" spans="1:9" s="93" customFormat="1" ht="14.25" customHeight="1">
      <c r="A35" s="116" t="s">
        <v>3</v>
      </c>
      <c r="B35" s="256" t="s">
        <v>45</v>
      </c>
      <c r="C35" s="256" t="s">
        <v>45</v>
      </c>
      <c r="D35" s="106" t="s">
        <v>45</v>
      </c>
      <c r="E35" s="106" t="s">
        <v>45</v>
      </c>
      <c r="F35" s="106" t="s">
        <v>45</v>
      </c>
      <c r="G35" s="106" t="s">
        <v>45</v>
      </c>
      <c r="H35" s="106" t="s">
        <v>45</v>
      </c>
      <c r="I35" s="111" t="s">
        <v>45</v>
      </c>
    </row>
    <row r="36" spans="1:9" s="112" customFormat="1" ht="22.5" customHeight="1">
      <c r="A36" s="116" t="s">
        <v>45</v>
      </c>
      <c r="B36" s="256" t="s">
        <v>45</v>
      </c>
      <c r="C36" s="256" t="s">
        <v>45</v>
      </c>
      <c r="D36" s="106" t="s">
        <v>45</v>
      </c>
      <c r="E36" s="106" t="s">
        <v>45</v>
      </c>
      <c r="F36" s="106" t="s">
        <v>45</v>
      </c>
      <c r="G36" s="106" t="s">
        <v>45</v>
      </c>
      <c r="H36" s="106" t="s">
        <v>45</v>
      </c>
      <c r="I36" s="111" t="s">
        <v>45</v>
      </c>
    </row>
    <row r="37" spans="1:9" s="93" customFormat="1" ht="15" customHeight="1">
      <c r="A37" s="109" t="s">
        <v>82</v>
      </c>
      <c r="B37" s="256">
        <v>340</v>
      </c>
      <c r="C37" s="256">
        <v>800</v>
      </c>
      <c r="D37" s="106" t="s">
        <v>45</v>
      </c>
      <c r="E37" s="106" t="s">
        <v>45</v>
      </c>
      <c r="F37" s="106" t="s">
        <v>45</v>
      </c>
      <c r="G37" s="106" t="s">
        <v>45</v>
      </c>
      <c r="H37" s="106" t="s">
        <v>45</v>
      </c>
      <c r="I37" s="111" t="s">
        <v>45</v>
      </c>
    </row>
    <row r="38" spans="1:9" s="93" customFormat="1" ht="27" customHeight="1">
      <c r="A38" s="109" t="s">
        <v>3</v>
      </c>
      <c r="B38" s="256" t="s">
        <v>45</v>
      </c>
      <c r="C38" s="256" t="s">
        <v>45</v>
      </c>
      <c r="D38" s="106" t="s">
        <v>45</v>
      </c>
      <c r="E38" s="106" t="s">
        <v>45</v>
      </c>
      <c r="F38" s="106" t="s">
        <v>45</v>
      </c>
      <c r="G38" s="106" t="s">
        <v>45</v>
      </c>
      <c r="H38" s="106" t="s">
        <v>45</v>
      </c>
      <c r="I38" s="111" t="s">
        <v>45</v>
      </c>
    </row>
    <row r="39" spans="1:10" s="93" customFormat="1" ht="15" customHeight="1">
      <c r="A39" s="104" t="s">
        <v>83</v>
      </c>
      <c r="B39" s="256">
        <v>350</v>
      </c>
      <c r="C39" s="256">
        <v>244</v>
      </c>
      <c r="D39" s="142">
        <f>D41+D43+D44+D45+D46+D47</f>
        <v>2475732.2100000004</v>
      </c>
      <c r="E39" s="142">
        <f>E41+E42+E43+E44+E45+E46+E47</f>
        <v>1734393.5599999998</v>
      </c>
      <c r="F39" s="142"/>
      <c r="G39" s="142"/>
      <c r="H39" s="142">
        <f>H41+H42+H43+H44+H45+H46+H47</f>
        <v>741338.65</v>
      </c>
      <c r="I39" s="118"/>
      <c r="J39" s="139"/>
    </row>
    <row r="40" spans="1:10" s="93" customFormat="1" ht="19.5" customHeight="1">
      <c r="A40" s="113" t="s">
        <v>3</v>
      </c>
      <c r="B40" s="257" t="s">
        <v>45</v>
      </c>
      <c r="C40" s="256" t="s">
        <v>45</v>
      </c>
      <c r="D40" s="91" t="s">
        <v>45</v>
      </c>
      <c r="E40" s="91"/>
      <c r="F40" s="91" t="s">
        <v>45</v>
      </c>
      <c r="G40" s="91" t="s">
        <v>45</v>
      </c>
      <c r="H40" s="91" t="s">
        <v>45</v>
      </c>
      <c r="I40" s="119" t="s">
        <v>45</v>
      </c>
      <c r="J40" s="139"/>
    </row>
    <row r="41" spans="1:16" s="93" customFormat="1" ht="19.5" customHeight="1">
      <c r="A41" s="70" t="s">
        <v>236</v>
      </c>
      <c r="B41" s="257" t="s">
        <v>45</v>
      </c>
      <c r="C41" s="256">
        <v>221</v>
      </c>
      <c r="D41" s="91">
        <f aca="true" t="shared" si="0" ref="D41:D47">E41+F41+G41+H41+I41</f>
        <v>74368</v>
      </c>
      <c r="E41" s="91">
        <f>расчет6!F13</f>
        <v>74368</v>
      </c>
      <c r="F41" s="91"/>
      <c r="G41" s="91"/>
      <c r="H41" s="91">
        <v>0</v>
      </c>
      <c r="I41" s="117"/>
      <c r="J41" s="139"/>
      <c r="K41" s="132"/>
      <c r="M41" s="132"/>
      <c r="P41" s="132"/>
    </row>
    <row r="42" spans="1:16" s="93" customFormat="1" ht="19.5" customHeight="1">
      <c r="A42" s="70" t="s">
        <v>237</v>
      </c>
      <c r="B42" s="257"/>
      <c r="C42" s="256">
        <v>222</v>
      </c>
      <c r="D42" s="91">
        <f t="shared" si="0"/>
        <v>0</v>
      </c>
      <c r="E42" s="91">
        <f>'расчет6.2'!E7</f>
        <v>0</v>
      </c>
      <c r="F42" s="91"/>
      <c r="G42" s="91"/>
      <c r="H42" s="91">
        <v>0</v>
      </c>
      <c r="I42" s="117"/>
      <c r="J42" s="139"/>
      <c r="P42" s="132"/>
    </row>
    <row r="43" spans="1:16" s="93" customFormat="1" ht="24" customHeight="1">
      <c r="A43" s="70" t="s">
        <v>238</v>
      </c>
      <c r="B43" s="257"/>
      <c r="C43" s="256">
        <v>223</v>
      </c>
      <c r="D43" s="91">
        <f t="shared" si="0"/>
        <v>1734754.6</v>
      </c>
      <c r="E43" s="91">
        <f>'расчет6.3'!F13</f>
        <v>1301315.95</v>
      </c>
      <c r="F43" s="91"/>
      <c r="G43" s="91"/>
      <c r="H43" s="91">
        <f>'расчет6.3'!F23</f>
        <v>433438.65</v>
      </c>
      <c r="I43" s="117"/>
      <c r="J43" s="139"/>
      <c r="K43" s="132"/>
      <c r="M43" s="132"/>
      <c r="P43" s="132"/>
    </row>
    <row r="44" spans="1:16" s="93" customFormat="1" ht="19.5" customHeight="1">
      <c r="A44" s="71" t="s">
        <v>239</v>
      </c>
      <c r="B44" s="257"/>
      <c r="C44" s="256">
        <v>225</v>
      </c>
      <c r="D44" s="91">
        <f t="shared" si="0"/>
        <v>71644.41</v>
      </c>
      <c r="E44" s="91">
        <f>'расчет6.5'!E16</f>
        <v>71644.41</v>
      </c>
      <c r="F44" s="91"/>
      <c r="G44" s="91"/>
      <c r="H44" s="91">
        <f>'расчет6.5'!E25</f>
        <v>0</v>
      </c>
      <c r="I44" s="117"/>
      <c r="J44" s="139"/>
      <c r="K44" s="132"/>
      <c r="M44" s="132"/>
      <c r="P44" s="132"/>
    </row>
    <row r="45" spans="1:16" s="93" customFormat="1" ht="24.75" customHeight="1">
      <c r="A45" s="72" t="s">
        <v>240</v>
      </c>
      <c r="B45" s="257"/>
      <c r="C45" s="256">
        <v>226</v>
      </c>
      <c r="D45" s="91">
        <f t="shared" si="0"/>
        <v>279502.77</v>
      </c>
      <c r="E45" s="91">
        <f>'расчет6.6'!D15</f>
        <v>279502.77</v>
      </c>
      <c r="F45" s="91"/>
      <c r="G45" s="91"/>
      <c r="H45" s="91">
        <f>'расчет6.6'!D30</f>
        <v>0</v>
      </c>
      <c r="I45" s="117"/>
      <c r="J45" s="139"/>
      <c r="K45" s="132"/>
      <c r="M45" s="132"/>
      <c r="P45" s="132"/>
    </row>
    <row r="46" spans="1:16" s="93" customFormat="1" ht="33.75" customHeight="1">
      <c r="A46" s="70" t="s">
        <v>241</v>
      </c>
      <c r="B46" s="259"/>
      <c r="C46" s="257">
        <v>310</v>
      </c>
      <c r="D46" s="91">
        <f t="shared" si="0"/>
        <v>150000</v>
      </c>
      <c r="E46" s="91">
        <f>'расчет6.7'!E8</f>
        <v>0</v>
      </c>
      <c r="F46" s="91"/>
      <c r="G46" s="91"/>
      <c r="H46" s="91">
        <f>'расчет6.7'!E17</f>
        <v>150000</v>
      </c>
      <c r="I46" s="117"/>
      <c r="J46" s="139"/>
      <c r="K46" s="132"/>
      <c r="M46" s="132"/>
      <c r="P46" s="132"/>
    </row>
    <row r="47" spans="1:10" s="93" customFormat="1" ht="32.25" customHeight="1">
      <c r="A47" s="70" t="s">
        <v>242</v>
      </c>
      <c r="B47" s="259" t="s">
        <v>45</v>
      </c>
      <c r="C47" s="257">
        <v>340</v>
      </c>
      <c r="D47" s="91">
        <f t="shared" si="0"/>
        <v>165462.43</v>
      </c>
      <c r="E47" s="91">
        <f>'расчет6.7'!E11</f>
        <v>7562.43</v>
      </c>
      <c r="F47" s="91"/>
      <c r="G47" s="91"/>
      <c r="H47" s="91">
        <f>'расчет6.7'!E20</f>
        <v>157900</v>
      </c>
      <c r="I47" s="117"/>
      <c r="J47" s="139"/>
    </row>
    <row r="48" spans="1:9" s="93" customFormat="1" ht="62.25" customHeight="1">
      <c r="A48" s="115" t="s">
        <v>84</v>
      </c>
      <c r="B48" s="258">
        <v>360</v>
      </c>
      <c r="C48" s="256">
        <v>800</v>
      </c>
      <c r="D48" s="142">
        <f>D49+D50+D51+D52</f>
        <v>36742.69012</v>
      </c>
      <c r="E48" s="142">
        <f>E49+E50+E51+E52</f>
        <v>36742.69012</v>
      </c>
      <c r="F48" s="142" t="s">
        <v>45</v>
      </c>
      <c r="G48" s="142" t="s">
        <v>45</v>
      </c>
      <c r="H48" s="142">
        <f>H49+H50+H51+H52</f>
        <v>0</v>
      </c>
      <c r="I48" s="117" t="s">
        <v>45</v>
      </c>
    </row>
    <row r="49" spans="1:9" s="93" customFormat="1" ht="27" customHeight="1">
      <c r="A49" s="120" t="s">
        <v>262</v>
      </c>
      <c r="B49" s="256"/>
      <c r="C49" s="256">
        <v>831</v>
      </c>
      <c r="D49" s="106">
        <f>E49+F49+G49+H49</f>
        <v>0</v>
      </c>
      <c r="E49" s="106">
        <f>расчет5!E9</f>
        <v>0</v>
      </c>
      <c r="F49" s="106"/>
      <c r="G49" s="106"/>
      <c r="H49" s="106">
        <f>расчет5!E18</f>
        <v>0</v>
      </c>
      <c r="I49" s="111"/>
    </row>
    <row r="50" spans="1:9" s="93" customFormat="1" ht="15.75" customHeight="1">
      <c r="A50" s="120" t="s">
        <v>259</v>
      </c>
      <c r="B50" s="256"/>
      <c r="C50" s="256">
        <v>851</v>
      </c>
      <c r="D50" s="106">
        <f>E50+F50+G50+H50</f>
        <v>36742.69012</v>
      </c>
      <c r="E50" s="106">
        <f>расчет5!E10</f>
        <v>36742.69012</v>
      </c>
      <c r="F50" s="106"/>
      <c r="G50" s="106"/>
      <c r="H50" s="106">
        <f>расчет5!E19</f>
        <v>0</v>
      </c>
      <c r="I50" s="111"/>
    </row>
    <row r="51" spans="1:9" s="93" customFormat="1" ht="20.25" customHeight="1">
      <c r="A51" s="120" t="s">
        <v>260</v>
      </c>
      <c r="B51" s="256"/>
      <c r="C51" s="256">
        <v>852</v>
      </c>
      <c r="D51" s="106">
        <f>E51+F51+G51+H51</f>
        <v>0</v>
      </c>
      <c r="E51" s="106">
        <f>расчет5!E11</f>
        <v>0</v>
      </c>
      <c r="F51" s="106"/>
      <c r="G51" s="106"/>
      <c r="H51" s="106">
        <f>расчет5!E20</f>
        <v>0</v>
      </c>
      <c r="I51" s="111"/>
    </row>
    <row r="52" spans="1:9" s="93" customFormat="1" ht="33.75" customHeight="1">
      <c r="A52" s="256" t="s">
        <v>261</v>
      </c>
      <c r="B52" s="256"/>
      <c r="C52" s="256">
        <v>853</v>
      </c>
      <c r="D52" s="106">
        <f>E52+F52+G52+H52</f>
        <v>0</v>
      </c>
      <c r="E52" s="106">
        <f>расчет5!E12</f>
        <v>0</v>
      </c>
      <c r="F52" s="106"/>
      <c r="G52" s="106"/>
      <c r="H52" s="106">
        <f>расчет5!E21</f>
        <v>0</v>
      </c>
      <c r="I52" s="111"/>
    </row>
    <row r="53" spans="1:9" s="93" customFormat="1" ht="15" customHeight="1">
      <c r="A53" s="104" t="s">
        <v>85</v>
      </c>
      <c r="B53" s="256">
        <v>400</v>
      </c>
      <c r="C53" s="256" t="s">
        <v>70</v>
      </c>
      <c r="D53" s="91">
        <f>E53</f>
        <v>0</v>
      </c>
      <c r="E53" s="91">
        <f>E55</f>
        <v>0</v>
      </c>
      <c r="F53" s="91" t="s">
        <v>45</v>
      </c>
      <c r="G53" s="91" t="s">
        <v>45</v>
      </c>
      <c r="H53" s="91" t="s">
        <v>45</v>
      </c>
      <c r="I53" s="117" t="s">
        <v>45</v>
      </c>
    </row>
    <row r="54" spans="1:9" s="93" customFormat="1" ht="24" customHeight="1">
      <c r="A54" s="109" t="s">
        <v>1</v>
      </c>
      <c r="B54" s="256" t="s">
        <v>45</v>
      </c>
      <c r="C54" s="256" t="s">
        <v>45</v>
      </c>
      <c r="D54" s="91" t="s">
        <v>45</v>
      </c>
      <c r="E54" s="91" t="s">
        <v>45</v>
      </c>
      <c r="F54" s="91" t="s">
        <v>45</v>
      </c>
      <c r="G54" s="91" t="s">
        <v>45</v>
      </c>
      <c r="H54" s="91" t="s">
        <v>45</v>
      </c>
      <c r="I54" s="117" t="s">
        <v>45</v>
      </c>
    </row>
    <row r="55" spans="1:9" s="112" customFormat="1" ht="23.25" customHeight="1">
      <c r="A55" s="104" t="s">
        <v>86</v>
      </c>
      <c r="B55" s="256">
        <v>410</v>
      </c>
      <c r="C55" s="256">
        <v>500</v>
      </c>
      <c r="D55" s="91">
        <f>E55</f>
        <v>0</v>
      </c>
      <c r="E55" s="91">
        <v>0</v>
      </c>
      <c r="F55" s="91" t="s">
        <v>45</v>
      </c>
      <c r="G55" s="91" t="s">
        <v>45</v>
      </c>
      <c r="H55" s="91" t="s">
        <v>45</v>
      </c>
      <c r="I55" s="117" t="s">
        <v>45</v>
      </c>
    </row>
    <row r="56" spans="1:9" s="93" customFormat="1" ht="21" customHeight="1">
      <c r="A56" s="104" t="s">
        <v>87</v>
      </c>
      <c r="B56" s="256">
        <v>411</v>
      </c>
      <c r="C56" s="256" t="s">
        <v>45</v>
      </c>
      <c r="D56" s="91">
        <f>E56</f>
        <v>0</v>
      </c>
      <c r="E56" s="91">
        <f>E55</f>
        <v>0</v>
      </c>
      <c r="F56" s="91" t="s">
        <v>45</v>
      </c>
      <c r="G56" s="91" t="s">
        <v>45</v>
      </c>
      <c r="H56" s="91" t="s">
        <v>45</v>
      </c>
      <c r="I56" s="117" t="s">
        <v>45</v>
      </c>
    </row>
    <row r="57" spans="1:9" s="93" customFormat="1" ht="21" customHeight="1">
      <c r="A57" s="109" t="s">
        <v>88</v>
      </c>
      <c r="B57" s="256">
        <v>412</v>
      </c>
      <c r="C57" s="256" t="s">
        <v>45</v>
      </c>
      <c r="D57" s="91" t="s">
        <v>45</v>
      </c>
      <c r="E57" s="91" t="s">
        <v>45</v>
      </c>
      <c r="F57" s="91" t="s">
        <v>45</v>
      </c>
      <c r="G57" s="91" t="s">
        <v>45</v>
      </c>
      <c r="H57" s="91" t="s">
        <v>45</v>
      </c>
      <c r="I57" s="117" t="s">
        <v>45</v>
      </c>
    </row>
    <row r="58" spans="1:9" s="93" customFormat="1" ht="22.5" customHeight="1">
      <c r="A58" s="104" t="s">
        <v>89</v>
      </c>
      <c r="B58" s="256">
        <v>420</v>
      </c>
      <c r="C58" s="256">
        <v>600</v>
      </c>
      <c r="D58" s="91" t="s">
        <v>45</v>
      </c>
      <c r="E58" s="91" t="s">
        <v>45</v>
      </c>
      <c r="F58" s="91" t="s">
        <v>45</v>
      </c>
      <c r="G58" s="91" t="s">
        <v>45</v>
      </c>
      <c r="H58" s="91" t="s">
        <v>45</v>
      </c>
      <c r="I58" s="117" t="s">
        <v>45</v>
      </c>
    </row>
    <row r="59" spans="1:9" s="93" customFormat="1" ht="33">
      <c r="A59" s="104" t="s">
        <v>90</v>
      </c>
      <c r="B59" s="256">
        <v>421</v>
      </c>
      <c r="C59" s="109" t="s">
        <v>45</v>
      </c>
      <c r="D59" s="91" t="s">
        <v>45</v>
      </c>
      <c r="E59" s="91" t="s">
        <v>45</v>
      </c>
      <c r="F59" s="91" t="s">
        <v>45</v>
      </c>
      <c r="G59" s="91" t="s">
        <v>45</v>
      </c>
      <c r="H59" s="91" t="s">
        <v>45</v>
      </c>
      <c r="I59" s="117" t="s">
        <v>45</v>
      </c>
    </row>
    <row r="60" spans="1:9" ht="16.5">
      <c r="A60" s="109" t="s">
        <v>91</v>
      </c>
      <c r="B60" s="256">
        <v>422</v>
      </c>
      <c r="C60" s="256" t="s">
        <v>45</v>
      </c>
      <c r="D60" s="91" t="s">
        <v>45</v>
      </c>
      <c r="E60" s="91" t="s">
        <v>45</v>
      </c>
      <c r="F60" s="91" t="s">
        <v>45</v>
      </c>
      <c r="G60" s="91" t="s">
        <v>45</v>
      </c>
      <c r="H60" s="91" t="s">
        <v>45</v>
      </c>
      <c r="I60" s="117" t="s">
        <v>45</v>
      </c>
    </row>
    <row r="61" spans="1:9" ht="16.5">
      <c r="A61" s="122" t="s">
        <v>14</v>
      </c>
      <c r="B61" s="123">
        <v>500</v>
      </c>
      <c r="C61" s="123" t="s">
        <v>70</v>
      </c>
      <c r="D61" s="124" t="s">
        <v>45</v>
      </c>
      <c r="E61" s="124"/>
      <c r="F61" s="124" t="s">
        <v>45</v>
      </c>
      <c r="G61" s="124" t="s">
        <v>45</v>
      </c>
      <c r="H61" s="124" t="s">
        <v>45</v>
      </c>
      <c r="I61" s="125" t="s">
        <v>45</v>
      </c>
    </row>
  </sheetData>
  <sheetProtection/>
  <mergeCells count="10">
    <mergeCell ref="G8:G9"/>
    <mergeCell ref="H8:I8"/>
    <mergeCell ref="A6:A9"/>
    <mergeCell ref="B6:B9"/>
    <mergeCell ref="C6:C9"/>
    <mergeCell ref="D6:I6"/>
    <mergeCell ref="D7:D9"/>
    <mergeCell ref="E7:I7"/>
    <mergeCell ref="E8:E9"/>
    <mergeCell ref="F8:F9"/>
  </mergeCells>
  <printOptions horizontalCentered="1"/>
  <pageMargins left="0.25" right="0.23" top="0.18" bottom="0.24" header="0.17" footer="0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1"/>
  </sheetPr>
  <dimension ref="A1:BM61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34.00390625" style="121" customWidth="1"/>
    <col min="2" max="2" width="9.875" style="126" customWidth="1"/>
    <col min="3" max="3" width="16.125" style="127" customWidth="1"/>
    <col min="4" max="4" width="15.75390625" style="121" customWidth="1"/>
    <col min="5" max="5" width="18.625" style="121" customWidth="1"/>
    <col min="6" max="6" width="19.875" style="121" customWidth="1"/>
    <col min="7" max="7" width="19.125" style="121" customWidth="1"/>
    <col min="8" max="8" width="15.75390625" style="121" customWidth="1"/>
    <col min="9" max="9" width="14.375" style="121" customWidth="1"/>
    <col min="10" max="10" width="11.375" style="121" customWidth="1"/>
    <col min="11" max="11" width="13.125" style="121" bestFit="1" customWidth="1"/>
    <col min="12" max="12" width="9.00390625" style="121" customWidth="1"/>
    <col min="13" max="13" width="13.125" style="121" customWidth="1"/>
    <col min="14" max="15" width="9.00390625" style="121" customWidth="1"/>
    <col min="16" max="16" width="13.125" style="121" customWidth="1"/>
    <col min="17" max="16384" width="9.00390625" style="121" customWidth="1"/>
  </cols>
  <sheetData>
    <row r="1" spans="1:9" s="93" customFormat="1" ht="16.5">
      <c r="A1" s="92"/>
      <c r="B1" s="253"/>
      <c r="C1" s="253"/>
      <c r="D1" s="253"/>
      <c r="E1" s="253"/>
      <c r="F1" s="253"/>
      <c r="G1" s="253"/>
      <c r="H1" s="253"/>
      <c r="I1" s="92" t="s">
        <v>62</v>
      </c>
    </row>
    <row r="2" spans="1:9" s="93" customFormat="1" ht="17.25" customHeight="1">
      <c r="A2" s="94"/>
      <c r="B2" s="253"/>
      <c r="C2" s="253"/>
      <c r="D2" s="254"/>
      <c r="E2" s="94" t="s">
        <v>63</v>
      </c>
      <c r="F2" s="253"/>
      <c r="G2" s="253"/>
      <c r="H2" s="254"/>
      <c r="I2" s="254"/>
    </row>
    <row r="3" spans="1:9" s="93" customFormat="1" ht="19.5" customHeight="1">
      <c r="A3" s="94"/>
      <c r="B3" s="253"/>
      <c r="C3" s="253"/>
      <c r="D3" s="254"/>
      <c r="E3" s="94" t="s">
        <v>43</v>
      </c>
      <c r="F3" s="253"/>
      <c r="G3" s="253"/>
      <c r="H3" s="254"/>
      <c r="I3" s="254"/>
    </row>
    <row r="4" spans="1:9" s="93" customFormat="1" ht="16.5">
      <c r="A4" s="94"/>
      <c r="B4" s="253"/>
      <c r="C4" s="253"/>
      <c r="D4" s="254"/>
      <c r="E4" s="243" t="s">
        <v>337</v>
      </c>
      <c r="F4" s="253"/>
      <c r="G4" s="253"/>
      <c r="H4" s="254"/>
      <c r="I4" s="254"/>
    </row>
    <row r="5" spans="1:9" s="93" customFormat="1" ht="28.5" customHeight="1">
      <c r="A5" s="96" t="s">
        <v>45</v>
      </c>
      <c r="B5" s="253"/>
      <c r="C5" s="253"/>
      <c r="D5" s="253"/>
      <c r="E5" s="253"/>
      <c r="F5" s="253"/>
      <c r="G5" s="253"/>
      <c r="H5" s="253"/>
      <c r="I5" s="253"/>
    </row>
    <row r="6" spans="1:9" s="93" customFormat="1" ht="26.25" customHeight="1">
      <c r="A6" s="279" t="s">
        <v>0</v>
      </c>
      <c r="B6" s="279" t="s">
        <v>10</v>
      </c>
      <c r="C6" s="279" t="s">
        <v>39</v>
      </c>
      <c r="D6" s="284" t="s">
        <v>64</v>
      </c>
      <c r="E6" s="285"/>
      <c r="F6" s="285"/>
      <c r="G6" s="285"/>
      <c r="H6" s="285"/>
      <c r="I6" s="286"/>
    </row>
    <row r="7" spans="1:9" s="100" customFormat="1" ht="22.5" customHeight="1">
      <c r="A7" s="283"/>
      <c r="B7" s="283"/>
      <c r="C7" s="283"/>
      <c r="D7" s="284" t="s">
        <v>40</v>
      </c>
      <c r="E7" s="284" t="s">
        <v>1</v>
      </c>
      <c r="F7" s="285"/>
      <c r="G7" s="285"/>
      <c r="H7" s="285"/>
      <c r="I7" s="286"/>
    </row>
    <row r="8" spans="1:9" s="93" customFormat="1" ht="84.75" customHeight="1">
      <c r="A8" s="283"/>
      <c r="B8" s="283"/>
      <c r="C8" s="283"/>
      <c r="D8" s="287"/>
      <c r="E8" s="279" t="s">
        <v>65</v>
      </c>
      <c r="F8" s="279" t="s">
        <v>66</v>
      </c>
      <c r="G8" s="279" t="s">
        <v>67</v>
      </c>
      <c r="H8" s="281" t="s">
        <v>68</v>
      </c>
      <c r="I8" s="282"/>
    </row>
    <row r="9" spans="1:9" s="93" customFormat="1" ht="67.5" customHeight="1">
      <c r="A9" s="280"/>
      <c r="B9" s="280"/>
      <c r="C9" s="280"/>
      <c r="D9" s="287"/>
      <c r="E9" s="280"/>
      <c r="F9" s="280"/>
      <c r="G9" s="280"/>
      <c r="H9" s="256" t="s">
        <v>40</v>
      </c>
      <c r="I9" s="255" t="s">
        <v>69</v>
      </c>
    </row>
    <row r="10" spans="1:65" s="93" customFormat="1" ht="18.75" customHeight="1">
      <c r="A10" s="256">
        <v>1</v>
      </c>
      <c r="B10" s="256">
        <v>2</v>
      </c>
      <c r="C10" s="256">
        <v>3</v>
      </c>
      <c r="D10" s="256">
        <v>4</v>
      </c>
      <c r="E10" s="256">
        <v>5</v>
      </c>
      <c r="F10" s="256">
        <v>6</v>
      </c>
      <c r="G10" s="256">
        <v>7</v>
      </c>
      <c r="H10" s="256">
        <v>8</v>
      </c>
      <c r="I10" s="259">
        <v>9</v>
      </c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</row>
    <row r="11" spans="1:65" s="93" customFormat="1" ht="33" customHeight="1">
      <c r="A11" s="104" t="s">
        <v>4</v>
      </c>
      <c r="B11" s="256">
        <v>100</v>
      </c>
      <c r="C11" s="256" t="s">
        <v>70</v>
      </c>
      <c r="D11" s="105">
        <f>E11+F11+G11+H11+I11</f>
        <v>-0.00425788015127182</v>
      </c>
      <c r="E11" s="106">
        <f>E24-E12</f>
        <v>-0.00425788015127182</v>
      </c>
      <c r="F11" s="106"/>
      <c r="G11" s="106"/>
      <c r="H11" s="106">
        <f>H24-H12</f>
        <v>0</v>
      </c>
      <c r="I11" s="107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  <c r="AO11" s="103"/>
      <c r="AP11" s="103"/>
      <c r="AQ11" s="103"/>
      <c r="AR11" s="103"/>
      <c r="AS11" s="103"/>
      <c r="AT11" s="103"/>
      <c r="AU11" s="103"/>
      <c r="AV11" s="103"/>
      <c r="AW11" s="103"/>
      <c r="AX11" s="103"/>
      <c r="AY11" s="103"/>
      <c r="AZ11" s="103"/>
      <c r="BA11" s="103"/>
      <c r="BB11" s="103"/>
      <c r="BC11" s="103"/>
      <c r="BD11" s="103"/>
      <c r="BE11" s="103"/>
      <c r="BF11" s="103"/>
      <c r="BG11" s="103"/>
      <c r="BH11" s="103"/>
      <c r="BI11" s="103"/>
      <c r="BJ11" s="103"/>
      <c r="BK11" s="103"/>
      <c r="BL11" s="103"/>
      <c r="BM11" s="103"/>
    </row>
    <row r="12" spans="1:9" s="93" customFormat="1" ht="35.25" customHeight="1">
      <c r="A12" s="104" t="s">
        <v>71</v>
      </c>
      <c r="B12" s="256">
        <v>200</v>
      </c>
      <c r="C12" s="256" t="s">
        <v>13</v>
      </c>
      <c r="D12" s="140">
        <f>D14+D15+D21+D22</f>
        <v>17806438.52</v>
      </c>
      <c r="E12" s="140">
        <f>E15</f>
        <v>16939649.87</v>
      </c>
      <c r="F12" s="106"/>
      <c r="G12" s="106"/>
      <c r="H12" s="140">
        <f>H14+H15+H22</f>
        <v>866788.65</v>
      </c>
      <c r="I12" s="108"/>
    </row>
    <row r="13" spans="1:9" s="93" customFormat="1" ht="18" customHeight="1">
      <c r="A13" s="109" t="s">
        <v>1</v>
      </c>
      <c r="B13" s="256" t="s">
        <v>45</v>
      </c>
      <c r="C13" s="256" t="s">
        <v>45</v>
      </c>
      <c r="D13" s="256" t="s">
        <v>45</v>
      </c>
      <c r="E13" s="256" t="s">
        <v>45</v>
      </c>
      <c r="F13" s="256" t="s">
        <v>45</v>
      </c>
      <c r="G13" s="256" t="s">
        <v>45</v>
      </c>
      <c r="H13" s="256" t="s">
        <v>45</v>
      </c>
      <c r="I13" s="110" t="s">
        <v>45</v>
      </c>
    </row>
    <row r="14" spans="1:9" s="112" customFormat="1" ht="23.25" customHeight="1">
      <c r="A14" s="104" t="s">
        <v>72</v>
      </c>
      <c r="B14" s="256">
        <v>210</v>
      </c>
      <c r="C14" s="256">
        <v>120</v>
      </c>
      <c r="D14" s="106">
        <f>H14</f>
        <v>240000</v>
      </c>
      <c r="E14" s="106" t="s">
        <v>70</v>
      </c>
      <c r="F14" s="106" t="s">
        <v>70</v>
      </c>
      <c r="G14" s="106" t="s">
        <v>70</v>
      </c>
      <c r="H14" s="106">
        <v>240000</v>
      </c>
      <c r="I14" s="111" t="s">
        <v>70</v>
      </c>
    </row>
    <row r="15" spans="1:9" s="112" customFormat="1" ht="32.25" customHeight="1">
      <c r="A15" s="104" t="s">
        <v>73</v>
      </c>
      <c r="B15" s="256">
        <v>220</v>
      </c>
      <c r="C15" s="256">
        <v>130</v>
      </c>
      <c r="D15" s="106">
        <f>E15+H15</f>
        <v>17556438.52</v>
      </c>
      <c r="E15" s="106">
        <f>E16+E17</f>
        <v>16939649.87</v>
      </c>
      <c r="F15" s="106" t="s">
        <v>70</v>
      </c>
      <c r="G15" s="106" t="s">
        <v>70</v>
      </c>
      <c r="H15" s="106">
        <f>H18</f>
        <v>616788.65</v>
      </c>
      <c r="I15" s="111" t="s">
        <v>45</v>
      </c>
    </row>
    <row r="16" spans="1:9" s="112" customFormat="1" ht="69.75" customHeight="1">
      <c r="A16" s="104" t="s">
        <v>74</v>
      </c>
      <c r="B16" s="256">
        <v>221</v>
      </c>
      <c r="C16" s="256" t="s">
        <v>45</v>
      </c>
      <c r="D16" s="106">
        <f>E16</f>
        <v>16939649.87</v>
      </c>
      <c r="E16" s="106">
        <v>16939649.87</v>
      </c>
      <c r="F16" s="106" t="s">
        <v>70</v>
      </c>
      <c r="G16" s="106" t="s">
        <v>70</v>
      </c>
      <c r="H16" s="106" t="s">
        <v>70</v>
      </c>
      <c r="I16" s="111" t="s">
        <v>70</v>
      </c>
    </row>
    <row r="17" spans="1:9" s="112" customFormat="1" ht="16.5">
      <c r="A17" s="104"/>
      <c r="B17" s="256"/>
      <c r="C17" s="256"/>
      <c r="D17" s="106">
        <f>E17</f>
        <v>0</v>
      </c>
      <c r="E17" s="106">
        <v>0</v>
      </c>
      <c r="F17" s="106" t="s">
        <v>70</v>
      </c>
      <c r="G17" s="106" t="s">
        <v>70</v>
      </c>
      <c r="H17" s="106" t="s">
        <v>70</v>
      </c>
      <c r="I17" s="111" t="s">
        <v>70</v>
      </c>
    </row>
    <row r="18" spans="1:9" s="112" customFormat="1" ht="101.25" customHeight="1">
      <c r="A18" s="104" t="s">
        <v>75</v>
      </c>
      <c r="B18" s="256">
        <v>222</v>
      </c>
      <c r="C18" s="256">
        <v>0</v>
      </c>
      <c r="D18" s="106">
        <f>H18+I18</f>
        <v>616788.65</v>
      </c>
      <c r="E18" s="106" t="s">
        <v>70</v>
      </c>
      <c r="F18" s="106" t="s">
        <v>70</v>
      </c>
      <c r="G18" s="106" t="s">
        <v>70</v>
      </c>
      <c r="H18" s="106">
        <v>616788.65</v>
      </c>
      <c r="I18" s="111"/>
    </row>
    <row r="19" spans="1:9" s="112" customFormat="1" ht="49.5" customHeight="1">
      <c r="A19" s="104" t="s">
        <v>5</v>
      </c>
      <c r="B19" s="256">
        <v>230</v>
      </c>
      <c r="C19" s="256">
        <v>140</v>
      </c>
      <c r="D19" s="106"/>
      <c r="E19" s="106" t="s">
        <v>70</v>
      </c>
      <c r="F19" s="106" t="s">
        <v>70</v>
      </c>
      <c r="G19" s="106" t="s">
        <v>70</v>
      </c>
      <c r="H19" s="106" t="s">
        <v>45</v>
      </c>
      <c r="I19" s="111" t="s">
        <v>70</v>
      </c>
    </row>
    <row r="20" spans="1:9" s="93" customFormat="1" ht="24" customHeight="1">
      <c r="A20" s="109" t="s">
        <v>76</v>
      </c>
      <c r="B20" s="256">
        <v>240</v>
      </c>
      <c r="C20" s="256">
        <v>150</v>
      </c>
      <c r="D20" s="106"/>
      <c r="E20" s="106" t="s">
        <v>70</v>
      </c>
      <c r="F20" s="106" t="s">
        <v>70</v>
      </c>
      <c r="G20" s="106" t="s">
        <v>70</v>
      </c>
      <c r="H20" s="106" t="s">
        <v>45</v>
      </c>
      <c r="I20" s="111" t="s">
        <v>70</v>
      </c>
    </row>
    <row r="21" spans="1:9" s="93" customFormat="1" ht="33.75" customHeight="1">
      <c r="A21" s="104" t="s">
        <v>77</v>
      </c>
      <c r="B21" s="256">
        <v>250</v>
      </c>
      <c r="C21" s="256"/>
      <c r="D21" s="106"/>
      <c r="E21" s="106" t="s">
        <v>70</v>
      </c>
      <c r="F21" s="106"/>
      <c r="G21" s="106"/>
      <c r="H21" s="106" t="s">
        <v>70</v>
      </c>
      <c r="I21" s="111" t="s">
        <v>70</v>
      </c>
    </row>
    <row r="22" spans="1:9" s="112" customFormat="1" ht="24" customHeight="1">
      <c r="A22" s="109" t="s">
        <v>7</v>
      </c>
      <c r="B22" s="256">
        <v>260</v>
      </c>
      <c r="C22" s="256">
        <v>180</v>
      </c>
      <c r="D22" s="106">
        <f>H22+F22</f>
        <v>10000</v>
      </c>
      <c r="E22" s="106" t="s">
        <v>70</v>
      </c>
      <c r="F22" s="106"/>
      <c r="G22" s="106" t="s">
        <v>70</v>
      </c>
      <c r="H22" s="106">
        <v>10000</v>
      </c>
      <c r="I22" s="111"/>
    </row>
    <row r="23" spans="1:9" s="93" customFormat="1" ht="26.25" customHeight="1">
      <c r="A23" s="109" t="s">
        <v>6</v>
      </c>
      <c r="B23" s="256">
        <v>270</v>
      </c>
      <c r="C23" s="256" t="s">
        <v>70</v>
      </c>
      <c r="D23" s="106"/>
      <c r="E23" s="106" t="s">
        <v>70</v>
      </c>
      <c r="F23" s="106" t="s">
        <v>70</v>
      </c>
      <c r="G23" s="106" t="s">
        <v>70</v>
      </c>
      <c r="H23" s="106"/>
      <c r="I23" s="111" t="s">
        <v>70</v>
      </c>
    </row>
    <row r="24" spans="1:9" s="93" customFormat="1" ht="18.75" customHeight="1">
      <c r="A24" s="141" t="s">
        <v>78</v>
      </c>
      <c r="B24" s="256">
        <v>300</v>
      </c>
      <c r="C24" s="256" t="s">
        <v>70</v>
      </c>
      <c r="D24" s="140">
        <f>D26+D39+D48</f>
        <v>17806438.515742123</v>
      </c>
      <c r="E24" s="140">
        <f>E26+E39+E48</f>
        <v>16939649.86574212</v>
      </c>
      <c r="F24" s="106" t="s">
        <v>45</v>
      </c>
      <c r="G24" s="106" t="s">
        <v>45</v>
      </c>
      <c r="H24" s="140">
        <f>H26+H39+H48</f>
        <v>866788.65</v>
      </c>
      <c r="I24" s="111" t="s">
        <v>45</v>
      </c>
    </row>
    <row r="25" spans="1:9" s="93" customFormat="1" ht="16.5" customHeight="1">
      <c r="A25" s="109" t="s">
        <v>1</v>
      </c>
      <c r="B25" s="256" t="s">
        <v>45</v>
      </c>
      <c r="C25" s="256" t="s">
        <v>45</v>
      </c>
      <c r="D25" s="106" t="s">
        <v>45</v>
      </c>
      <c r="E25" s="106" t="s">
        <v>45</v>
      </c>
      <c r="F25" s="106" t="s">
        <v>45</v>
      </c>
      <c r="G25" s="106" t="s">
        <v>45</v>
      </c>
      <c r="H25" s="106" t="s">
        <v>45</v>
      </c>
      <c r="I25" s="107" t="s">
        <v>45</v>
      </c>
    </row>
    <row r="26" spans="1:9" s="93" customFormat="1" ht="19.5" customHeight="1">
      <c r="A26" s="109" t="s">
        <v>79</v>
      </c>
      <c r="B26" s="256">
        <v>310</v>
      </c>
      <c r="C26" s="256">
        <v>100</v>
      </c>
      <c r="D26" s="106">
        <f>SUM(D28:D30)</f>
        <v>15293963.615622122</v>
      </c>
      <c r="E26" s="106">
        <f>SUM(E28:E30)</f>
        <v>15168513.615622122</v>
      </c>
      <c r="F26" s="106"/>
      <c r="G26" s="106"/>
      <c r="H26" s="106">
        <f>SUM(H28:H30)</f>
        <v>125450</v>
      </c>
      <c r="I26" s="107"/>
    </row>
    <row r="27" spans="1:9" s="112" customFormat="1" ht="15.75" customHeight="1">
      <c r="A27" s="113" t="s">
        <v>3</v>
      </c>
      <c r="B27" s="114" t="s">
        <v>45</v>
      </c>
      <c r="C27" s="256" t="s">
        <v>45</v>
      </c>
      <c r="D27" s="106" t="s">
        <v>45</v>
      </c>
      <c r="E27" s="106" t="s">
        <v>45</v>
      </c>
      <c r="F27" s="106" t="s">
        <v>45</v>
      </c>
      <c r="G27" s="106" t="s">
        <v>45</v>
      </c>
      <c r="H27" s="106" t="s">
        <v>45</v>
      </c>
      <c r="I27" s="107" t="s">
        <v>45</v>
      </c>
    </row>
    <row r="28" spans="1:10" s="112" customFormat="1" ht="15.75" customHeight="1">
      <c r="A28" s="70" t="s">
        <v>233</v>
      </c>
      <c r="B28" s="114"/>
      <c r="C28" s="256">
        <v>111</v>
      </c>
      <c r="D28" s="106">
        <f>E28+F28+G28+H28+I28</f>
        <v>11746664.065622121</v>
      </c>
      <c r="E28" s="106">
        <f>расчет1!J29</f>
        <v>11650164.065622121</v>
      </c>
      <c r="F28" s="106"/>
      <c r="G28" s="106"/>
      <c r="H28" s="106">
        <f>расчет1!J32</f>
        <v>96500</v>
      </c>
      <c r="I28" s="107"/>
      <c r="J28" s="139"/>
    </row>
    <row r="29" spans="1:10" s="112" customFormat="1" ht="15.75" customHeight="1">
      <c r="A29" s="70" t="s">
        <v>234</v>
      </c>
      <c r="B29" s="114"/>
      <c r="C29" s="256">
        <v>112</v>
      </c>
      <c r="D29" s="106">
        <f>E29+F29+G29+H29+I29</f>
        <v>6000</v>
      </c>
      <c r="E29" s="106">
        <f>'расчет1.3'!F8</f>
        <v>6000</v>
      </c>
      <c r="F29" s="106"/>
      <c r="G29" s="106"/>
      <c r="H29" s="106">
        <f>'расчет1.3'!F14</f>
        <v>0</v>
      </c>
      <c r="I29" s="108"/>
      <c r="J29" s="139"/>
    </row>
    <row r="30" spans="1:10" s="112" customFormat="1" ht="32.25" customHeight="1">
      <c r="A30" s="71" t="s">
        <v>235</v>
      </c>
      <c r="B30" s="114" t="s">
        <v>45</v>
      </c>
      <c r="C30" s="256">
        <v>119</v>
      </c>
      <c r="D30" s="106">
        <f>E30+F30+G30+H30+I30</f>
        <v>3541299.55</v>
      </c>
      <c r="E30" s="106">
        <f>'расчет1.4'!D17</f>
        <v>3512349.55</v>
      </c>
      <c r="F30" s="106"/>
      <c r="G30" s="106"/>
      <c r="H30" s="106">
        <f>'расчет1.4'!D32</f>
        <v>28950</v>
      </c>
      <c r="I30" s="111"/>
      <c r="J30" s="139"/>
    </row>
    <row r="31" spans="1:9" s="93" customFormat="1" ht="32.25" customHeight="1">
      <c r="A31" s="115" t="s">
        <v>80</v>
      </c>
      <c r="B31" s="256">
        <v>320</v>
      </c>
      <c r="C31" s="256">
        <v>300</v>
      </c>
      <c r="D31" s="106" t="s">
        <v>45</v>
      </c>
      <c r="E31" s="106" t="s">
        <v>45</v>
      </c>
      <c r="F31" s="106" t="s">
        <v>45</v>
      </c>
      <c r="G31" s="106" t="s">
        <v>45</v>
      </c>
      <c r="H31" s="106" t="s">
        <v>45</v>
      </c>
      <c r="I31" s="111" t="s">
        <v>45</v>
      </c>
    </row>
    <row r="32" spans="1:9" s="93" customFormat="1" ht="15" customHeight="1">
      <c r="A32" s="116" t="s">
        <v>3</v>
      </c>
      <c r="B32" s="256" t="s">
        <v>45</v>
      </c>
      <c r="C32" s="256" t="s">
        <v>45</v>
      </c>
      <c r="D32" s="106" t="s">
        <v>45</v>
      </c>
      <c r="E32" s="106" t="s">
        <v>45</v>
      </c>
      <c r="F32" s="106" t="s">
        <v>45</v>
      </c>
      <c r="G32" s="106" t="s">
        <v>45</v>
      </c>
      <c r="H32" s="106" t="s">
        <v>45</v>
      </c>
      <c r="I32" s="111" t="s">
        <v>45</v>
      </c>
    </row>
    <row r="33" spans="1:9" s="112" customFormat="1" ht="13.5" customHeight="1">
      <c r="A33" s="116" t="s">
        <v>45</v>
      </c>
      <c r="B33" s="256" t="s">
        <v>45</v>
      </c>
      <c r="C33" s="256" t="s">
        <v>45</v>
      </c>
      <c r="D33" s="106" t="s">
        <v>45</v>
      </c>
      <c r="E33" s="106" t="s">
        <v>45</v>
      </c>
      <c r="F33" s="106" t="s">
        <v>45</v>
      </c>
      <c r="G33" s="106" t="s">
        <v>45</v>
      </c>
      <c r="H33" s="106" t="s">
        <v>45</v>
      </c>
      <c r="I33" s="111" t="s">
        <v>45</v>
      </c>
    </row>
    <row r="34" spans="1:9" s="93" customFormat="1" ht="49.5" customHeight="1">
      <c r="A34" s="104" t="s">
        <v>81</v>
      </c>
      <c r="B34" s="256">
        <v>330</v>
      </c>
      <c r="C34" s="256">
        <v>400</v>
      </c>
      <c r="D34" s="91" t="s">
        <v>45</v>
      </c>
      <c r="E34" s="91" t="s">
        <v>45</v>
      </c>
      <c r="F34" s="91" t="s">
        <v>45</v>
      </c>
      <c r="G34" s="91" t="s">
        <v>45</v>
      </c>
      <c r="H34" s="91" t="s">
        <v>45</v>
      </c>
      <c r="I34" s="117" t="s">
        <v>45</v>
      </c>
    </row>
    <row r="35" spans="1:9" s="93" customFormat="1" ht="16.5" customHeight="1">
      <c r="A35" s="116" t="s">
        <v>3</v>
      </c>
      <c r="B35" s="256" t="s">
        <v>45</v>
      </c>
      <c r="C35" s="256" t="s">
        <v>45</v>
      </c>
      <c r="D35" s="106" t="s">
        <v>45</v>
      </c>
      <c r="E35" s="106" t="s">
        <v>45</v>
      </c>
      <c r="F35" s="106" t="s">
        <v>45</v>
      </c>
      <c r="G35" s="106" t="s">
        <v>45</v>
      </c>
      <c r="H35" s="106" t="s">
        <v>45</v>
      </c>
      <c r="I35" s="111" t="s">
        <v>45</v>
      </c>
    </row>
    <row r="36" spans="1:9" s="112" customFormat="1" ht="14.25" customHeight="1">
      <c r="A36" s="116" t="s">
        <v>45</v>
      </c>
      <c r="B36" s="256" t="s">
        <v>45</v>
      </c>
      <c r="C36" s="256" t="s">
        <v>45</v>
      </c>
      <c r="D36" s="106" t="s">
        <v>45</v>
      </c>
      <c r="E36" s="106" t="s">
        <v>45</v>
      </c>
      <c r="F36" s="106" t="s">
        <v>45</v>
      </c>
      <c r="G36" s="106" t="s">
        <v>45</v>
      </c>
      <c r="H36" s="106" t="s">
        <v>45</v>
      </c>
      <c r="I36" s="111" t="s">
        <v>45</v>
      </c>
    </row>
    <row r="37" spans="1:9" s="93" customFormat="1" ht="22.5" customHeight="1">
      <c r="A37" s="109" t="s">
        <v>82</v>
      </c>
      <c r="B37" s="256">
        <v>340</v>
      </c>
      <c r="C37" s="256">
        <v>800</v>
      </c>
      <c r="D37" s="106" t="s">
        <v>45</v>
      </c>
      <c r="E37" s="106" t="s">
        <v>45</v>
      </c>
      <c r="F37" s="106" t="s">
        <v>45</v>
      </c>
      <c r="G37" s="106" t="s">
        <v>45</v>
      </c>
      <c r="H37" s="106" t="s">
        <v>45</v>
      </c>
      <c r="I37" s="111" t="s">
        <v>45</v>
      </c>
    </row>
    <row r="38" spans="1:9" s="93" customFormat="1" ht="15" customHeight="1">
      <c r="A38" s="109" t="s">
        <v>3</v>
      </c>
      <c r="B38" s="256" t="s">
        <v>45</v>
      </c>
      <c r="C38" s="256" t="s">
        <v>45</v>
      </c>
      <c r="D38" s="106" t="s">
        <v>45</v>
      </c>
      <c r="E38" s="106" t="s">
        <v>45</v>
      </c>
      <c r="F38" s="106" t="s">
        <v>45</v>
      </c>
      <c r="G38" s="106" t="s">
        <v>45</v>
      </c>
      <c r="H38" s="106" t="s">
        <v>45</v>
      </c>
      <c r="I38" s="111" t="s">
        <v>45</v>
      </c>
    </row>
    <row r="39" spans="1:10" s="93" customFormat="1" ht="51.75" customHeight="1">
      <c r="A39" s="104" t="s">
        <v>83</v>
      </c>
      <c r="B39" s="256">
        <v>350</v>
      </c>
      <c r="C39" s="256">
        <v>244</v>
      </c>
      <c r="D39" s="142">
        <f>D41+D43+D44+D45+D46+D47</f>
        <v>2475732.2100000004</v>
      </c>
      <c r="E39" s="142">
        <f>E41+E42+E43+E44+E45+E46+E47</f>
        <v>1734393.5599999998</v>
      </c>
      <c r="F39" s="142"/>
      <c r="G39" s="142"/>
      <c r="H39" s="142">
        <f>H41+H42+H43+H44+H45+H46+H47</f>
        <v>741338.65</v>
      </c>
      <c r="I39" s="118"/>
      <c r="J39" s="139"/>
    </row>
    <row r="40" spans="1:10" s="93" customFormat="1" ht="15" customHeight="1">
      <c r="A40" s="113" t="s">
        <v>3</v>
      </c>
      <c r="B40" s="257" t="s">
        <v>45</v>
      </c>
      <c r="C40" s="256" t="s">
        <v>45</v>
      </c>
      <c r="D40" s="91" t="s">
        <v>45</v>
      </c>
      <c r="E40" s="91"/>
      <c r="F40" s="91" t="s">
        <v>45</v>
      </c>
      <c r="G40" s="91" t="s">
        <v>45</v>
      </c>
      <c r="H40" s="91" t="s">
        <v>45</v>
      </c>
      <c r="I40" s="119" t="s">
        <v>45</v>
      </c>
      <c r="J40" s="139"/>
    </row>
    <row r="41" spans="1:16" s="93" customFormat="1" ht="19.5" customHeight="1">
      <c r="A41" s="70" t="s">
        <v>236</v>
      </c>
      <c r="B41" s="257" t="s">
        <v>45</v>
      </c>
      <c r="C41" s="256">
        <v>221</v>
      </c>
      <c r="D41" s="91">
        <f aca="true" t="shared" si="0" ref="D41:D47">E41+F41+G41+H41+I41</f>
        <v>74368</v>
      </c>
      <c r="E41" s="91">
        <f>расчет6!F13</f>
        <v>74368</v>
      </c>
      <c r="F41" s="91"/>
      <c r="G41" s="91"/>
      <c r="H41" s="91">
        <v>0</v>
      </c>
      <c r="I41" s="117"/>
      <c r="J41" s="139"/>
      <c r="K41" s="132"/>
      <c r="M41" s="132"/>
      <c r="P41" s="132"/>
    </row>
    <row r="42" spans="1:16" s="93" customFormat="1" ht="19.5" customHeight="1">
      <c r="A42" s="70" t="s">
        <v>237</v>
      </c>
      <c r="B42" s="257"/>
      <c r="C42" s="256">
        <v>222</v>
      </c>
      <c r="D42" s="91">
        <f t="shared" si="0"/>
        <v>0</v>
      </c>
      <c r="E42" s="91">
        <f>'расчет6.2'!E7</f>
        <v>0</v>
      </c>
      <c r="F42" s="91"/>
      <c r="G42" s="91"/>
      <c r="H42" s="91">
        <v>0</v>
      </c>
      <c r="I42" s="117"/>
      <c r="J42" s="139"/>
      <c r="P42" s="132"/>
    </row>
    <row r="43" spans="1:16" s="93" customFormat="1" ht="19.5" customHeight="1">
      <c r="A43" s="70" t="s">
        <v>238</v>
      </c>
      <c r="B43" s="257"/>
      <c r="C43" s="256">
        <v>223</v>
      </c>
      <c r="D43" s="91">
        <f t="shared" si="0"/>
        <v>1734754.6</v>
      </c>
      <c r="E43" s="91">
        <f>'расчет6.3'!F13</f>
        <v>1301315.95</v>
      </c>
      <c r="F43" s="91"/>
      <c r="G43" s="91"/>
      <c r="H43" s="91">
        <f>'расчет6.3'!F23</f>
        <v>433438.65</v>
      </c>
      <c r="I43" s="117"/>
      <c r="J43" s="139"/>
      <c r="K43" s="132"/>
      <c r="M43" s="132"/>
      <c r="P43" s="132"/>
    </row>
    <row r="44" spans="1:16" s="93" customFormat="1" ht="33" customHeight="1">
      <c r="A44" s="71" t="s">
        <v>239</v>
      </c>
      <c r="B44" s="257"/>
      <c r="C44" s="256">
        <v>225</v>
      </c>
      <c r="D44" s="91">
        <f t="shared" si="0"/>
        <v>71644.41</v>
      </c>
      <c r="E44" s="91">
        <f>'расчет6.5'!E16</f>
        <v>71644.41</v>
      </c>
      <c r="F44" s="91"/>
      <c r="G44" s="91"/>
      <c r="H44" s="91">
        <f>'расчет6.5'!E25</f>
        <v>0</v>
      </c>
      <c r="I44" s="117"/>
      <c r="J44" s="139"/>
      <c r="K44" s="132"/>
      <c r="M44" s="132"/>
      <c r="P44" s="132"/>
    </row>
    <row r="45" spans="1:16" s="93" customFormat="1" ht="19.5" customHeight="1">
      <c r="A45" s="72" t="s">
        <v>240</v>
      </c>
      <c r="B45" s="257"/>
      <c r="C45" s="256">
        <v>226</v>
      </c>
      <c r="D45" s="91">
        <f t="shared" si="0"/>
        <v>279502.77</v>
      </c>
      <c r="E45" s="91">
        <f>'расчет6.6'!D15</f>
        <v>279502.77</v>
      </c>
      <c r="F45" s="91"/>
      <c r="G45" s="91"/>
      <c r="H45" s="91">
        <f>'расчет6.6'!D30</f>
        <v>0</v>
      </c>
      <c r="I45" s="117"/>
      <c r="J45" s="139"/>
      <c r="K45" s="132"/>
      <c r="M45" s="132"/>
      <c r="P45" s="132"/>
    </row>
    <row r="46" spans="1:16" s="93" customFormat="1" ht="34.5" customHeight="1">
      <c r="A46" s="70" t="s">
        <v>241</v>
      </c>
      <c r="B46" s="259"/>
      <c r="C46" s="257">
        <v>310</v>
      </c>
      <c r="D46" s="91">
        <f t="shared" si="0"/>
        <v>150000</v>
      </c>
      <c r="E46" s="91">
        <f>'расчет6.7'!E8</f>
        <v>0</v>
      </c>
      <c r="F46" s="91"/>
      <c r="G46" s="91"/>
      <c r="H46" s="91">
        <f>'расчет6.7'!E17</f>
        <v>150000</v>
      </c>
      <c r="I46" s="117"/>
      <c r="J46" s="139"/>
      <c r="K46" s="132"/>
      <c r="M46" s="132"/>
      <c r="P46" s="132"/>
    </row>
    <row r="47" spans="1:10" s="93" customFormat="1" ht="33.75" customHeight="1">
      <c r="A47" s="70" t="s">
        <v>242</v>
      </c>
      <c r="B47" s="259" t="s">
        <v>45</v>
      </c>
      <c r="C47" s="257">
        <v>340</v>
      </c>
      <c r="D47" s="91">
        <f t="shared" si="0"/>
        <v>165462.43</v>
      </c>
      <c r="E47" s="91">
        <f>'расчет6.7'!E11</f>
        <v>7562.43</v>
      </c>
      <c r="F47" s="91"/>
      <c r="G47" s="91"/>
      <c r="H47" s="91">
        <f>'расчет6.7'!E20</f>
        <v>157900</v>
      </c>
      <c r="I47" s="117"/>
      <c r="J47" s="139"/>
    </row>
    <row r="48" spans="1:9" s="93" customFormat="1" ht="50.25" customHeight="1">
      <c r="A48" s="115" t="s">
        <v>84</v>
      </c>
      <c r="B48" s="258">
        <v>360</v>
      </c>
      <c r="C48" s="256">
        <v>800</v>
      </c>
      <c r="D48" s="142">
        <f>D49+D50+D51+D52</f>
        <v>36742.69012</v>
      </c>
      <c r="E48" s="142">
        <f>E49+E50+E51+E52</f>
        <v>36742.69012</v>
      </c>
      <c r="F48" s="142" t="s">
        <v>45</v>
      </c>
      <c r="G48" s="142" t="s">
        <v>45</v>
      </c>
      <c r="H48" s="142">
        <f>H49+H50+H51+H52</f>
        <v>0</v>
      </c>
      <c r="I48" s="117" t="s">
        <v>45</v>
      </c>
    </row>
    <row r="49" spans="1:9" s="93" customFormat="1" ht="118.5" customHeight="1">
      <c r="A49" s="120" t="s">
        <v>262</v>
      </c>
      <c r="B49" s="256"/>
      <c r="C49" s="256">
        <v>831</v>
      </c>
      <c r="D49" s="106">
        <f>E49+F49+G49+H49</f>
        <v>0</v>
      </c>
      <c r="E49" s="106">
        <f>расчет5!E9</f>
        <v>0</v>
      </c>
      <c r="F49" s="106"/>
      <c r="G49" s="106"/>
      <c r="H49" s="106">
        <f>расчет5!E18</f>
        <v>0</v>
      </c>
      <c r="I49" s="111"/>
    </row>
    <row r="50" spans="1:9" s="93" customFormat="1" ht="50.25" customHeight="1">
      <c r="A50" s="120" t="s">
        <v>259</v>
      </c>
      <c r="B50" s="256"/>
      <c r="C50" s="256">
        <v>851</v>
      </c>
      <c r="D50" s="106">
        <f>E50+F50+G50+H50</f>
        <v>36742.69012</v>
      </c>
      <c r="E50" s="106">
        <f>расчет5!E10</f>
        <v>36742.69012</v>
      </c>
      <c r="F50" s="106"/>
      <c r="G50" s="106"/>
      <c r="H50" s="106">
        <f>расчет5!E19</f>
        <v>0</v>
      </c>
      <c r="I50" s="111"/>
    </row>
    <row r="51" spans="1:9" s="93" customFormat="1" ht="22.5" customHeight="1">
      <c r="A51" s="120" t="s">
        <v>260</v>
      </c>
      <c r="B51" s="256"/>
      <c r="C51" s="256">
        <v>852</v>
      </c>
      <c r="D51" s="106">
        <f>E51+F51+G51+H51</f>
        <v>0</v>
      </c>
      <c r="E51" s="106">
        <f>расчет5!E11</f>
        <v>0</v>
      </c>
      <c r="F51" s="106"/>
      <c r="G51" s="106"/>
      <c r="H51" s="106">
        <f>расчет5!E20</f>
        <v>0</v>
      </c>
      <c r="I51" s="111"/>
    </row>
    <row r="52" spans="1:9" s="93" customFormat="1" ht="20.25" customHeight="1">
      <c r="A52" s="256" t="s">
        <v>261</v>
      </c>
      <c r="B52" s="256"/>
      <c r="C52" s="256">
        <v>853</v>
      </c>
      <c r="D52" s="106">
        <f>E52+F52+G52+H52</f>
        <v>0</v>
      </c>
      <c r="E52" s="106">
        <f>расчет5!E12</f>
        <v>0</v>
      </c>
      <c r="F52" s="106"/>
      <c r="G52" s="106"/>
      <c r="H52" s="106">
        <f>расчет5!E21</f>
        <v>0</v>
      </c>
      <c r="I52" s="111"/>
    </row>
    <row r="53" spans="1:9" s="93" customFormat="1" ht="33.75" customHeight="1">
      <c r="A53" s="104" t="s">
        <v>85</v>
      </c>
      <c r="B53" s="256">
        <v>400</v>
      </c>
      <c r="C53" s="256" t="s">
        <v>70</v>
      </c>
      <c r="D53" s="91">
        <f>E53</f>
        <v>0</v>
      </c>
      <c r="E53" s="91">
        <f>E55</f>
        <v>0</v>
      </c>
      <c r="F53" s="91" t="s">
        <v>45</v>
      </c>
      <c r="G53" s="91" t="s">
        <v>45</v>
      </c>
      <c r="H53" s="91" t="s">
        <v>45</v>
      </c>
      <c r="I53" s="117" t="s">
        <v>45</v>
      </c>
    </row>
    <row r="54" spans="1:9" s="93" customFormat="1" ht="15" customHeight="1">
      <c r="A54" s="109" t="s">
        <v>1</v>
      </c>
      <c r="B54" s="256" t="s">
        <v>45</v>
      </c>
      <c r="C54" s="256" t="s">
        <v>45</v>
      </c>
      <c r="D54" s="91" t="s">
        <v>45</v>
      </c>
      <c r="E54" s="91" t="s">
        <v>45</v>
      </c>
      <c r="F54" s="91" t="s">
        <v>45</v>
      </c>
      <c r="G54" s="91" t="s">
        <v>45</v>
      </c>
      <c r="H54" s="91" t="s">
        <v>45</v>
      </c>
      <c r="I54" s="117" t="s">
        <v>45</v>
      </c>
    </row>
    <row r="55" spans="1:9" s="112" customFormat="1" ht="33.75" customHeight="1">
      <c r="A55" s="104" t="s">
        <v>86</v>
      </c>
      <c r="B55" s="256">
        <v>410</v>
      </c>
      <c r="C55" s="256">
        <v>500</v>
      </c>
      <c r="D55" s="91">
        <f>E55</f>
        <v>0</v>
      </c>
      <c r="E55" s="91">
        <v>0</v>
      </c>
      <c r="F55" s="91" t="s">
        <v>45</v>
      </c>
      <c r="G55" s="91" t="s">
        <v>45</v>
      </c>
      <c r="H55" s="91" t="s">
        <v>45</v>
      </c>
      <c r="I55" s="117" t="s">
        <v>45</v>
      </c>
    </row>
    <row r="56" spans="1:9" s="93" customFormat="1" ht="33" customHeight="1">
      <c r="A56" s="104" t="s">
        <v>87</v>
      </c>
      <c r="B56" s="256">
        <v>411</v>
      </c>
      <c r="C56" s="256" t="s">
        <v>45</v>
      </c>
      <c r="D56" s="91">
        <f>E56</f>
        <v>0</v>
      </c>
      <c r="E56" s="91">
        <f>E55</f>
        <v>0</v>
      </c>
      <c r="F56" s="91" t="s">
        <v>45</v>
      </c>
      <c r="G56" s="91" t="s">
        <v>45</v>
      </c>
      <c r="H56" s="91" t="s">
        <v>45</v>
      </c>
      <c r="I56" s="117" t="s">
        <v>45</v>
      </c>
    </row>
    <row r="57" spans="1:9" s="93" customFormat="1" ht="21" customHeight="1">
      <c r="A57" s="109" t="s">
        <v>88</v>
      </c>
      <c r="B57" s="256">
        <v>412</v>
      </c>
      <c r="C57" s="256" t="s">
        <v>45</v>
      </c>
      <c r="D57" s="91" t="s">
        <v>45</v>
      </c>
      <c r="E57" s="91" t="s">
        <v>45</v>
      </c>
      <c r="F57" s="91" t="s">
        <v>45</v>
      </c>
      <c r="G57" s="91" t="s">
        <v>45</v>
      </c>
      <c r="H57" s="91" t="s">
        <v>45</v>
      </c>
      <c r="I57" s="117" t="s">
        <v>45</v>
      </c>
    </row>
    <row r="58" spans="1:9" s="93" customFormat="1" ht="33" customHeight="1">
      <c r="A58" s="104" t="s">
        <v>89</v>
      </c>
      <c r="B58" s="256">
        <v>420</v>
      </c>
      <c r="C58" s="256">
        <v>600</v>
      </c>
      <c r="D58" s="91" t="s">
        <v>45</v>
      </c>
      <c r="E58" s="91" t="s">
        <v>45</v>
      </c>
      <c r="F58" s="91" t="s">
        <v>45</v>
      </c>
      <c r="G58" s="91" t="s">
        <v>45</v>
      </c>
      <c r="H58" s="91" t="s">
        <v>45</v>
      </c>
      <c r="I58" s="117" t="s">
        <v>45</v>
      </c>
    </row>
    <row r="59" spans="1:9" s="93" customFormat="1" ht="35.25" customHeight="1">
      <c r="A59" s="104" t="s">
        <v>90</v>
      </c>
      <c r="B59" s="256">
        <v>421</v>
      </c>
      <c r="C59" s="109" t="s">
        <v>45</v>
      </c>
      <c r="D59" s="91" t="s">
        <v>45</v>
      </c>
      <c r="E59" s="91" t="s">
        <v>45</v>
      </c>
      <c r="F59" s="91" t="s">
        <v>45</v>
      </c>
      <c r="G59" s="91" t="s">
        <v>45</v>
      </c>
      <c r="H59" s="91" t="s">
        <v>45</v>
      </c>
      <c r="I59" s="117" t="s">
        <v>45</v>
      </c>
    </row>
    <row r="60" spans="1:9" ht="16.5">
      <c r="A60" s="109" t="s">
        <v>91</v>
      </c>
      <c r="B60" s="256">
        <v>422</v>
      </c>
      <c r="C60" s="256" t="s">
        <v>45</v>
      </c>
      <c r="D60" s="91" t="s">
        <v>45</v>
      </c>
      <c r="E60" s="91" t="s">
        <v>45</v>
      </c>
      <c r="F60" s="91" t="s">
        <v>45</v>
      </c>
      <c r="G60" s="91" t="s">
        <v>45</v>
      </c>
      <c r="H60" s="91" t="s">
        <v>45</v>
      </c>
      <c r="I60" s="117" t="s">
        <v>45</v>
      </c>
    </row>
    <row r="61" spans="1:9" ht="16.5">
      <c r="A61" s="122" t="s">
        <v>14</v>
      </c>
      <c r="B61" s="123">
        <v>500</v>
      </c>
      <c r="C61" s="123" t="s">
        <v>70</v>
      </c>
      <c r="D61" s="124" t="s">
        <v>45</v>
      </c>
      <c r="E61" s="124"/>
      <c r="F61" s="124" t="s">
        <v>45</v>
      </c>
      <c r="G61" s="124" t="s">
        <v>45</v>
      </c>
      <c r="H61" s="124" t="s">
        <v>45</v>
      </c>
      <c r="I61" s="125" t="s">
        <v>45</v>
      </c>
    </row>
  </sheetData>
  <sheetProtection/>
  <mergeCells count="10">
    <mergeCell ref="A6:A9"/>
    <mergeCell ref="B6:B9"/>
    <mergeCell ref="C6:C9"/>
    <mergeCell ref="D6:I6"/>
    <mergeCell ref="D7:D9"/>
    <mergeCell ref="E7:I7"/>
    <mergeCell ref="E8:E9"/>
    <mergeCell ref="F8:F9"/>
    <mergeCell ref="G8:G9"/>
    <mergeCell ref="H8:I8"/>
  </mergeCells>
  <printOptions horizontalCentered="1"/>
  <pageMargins left="0.46" right="0.23" top="0.4" bottom="0.5905511811023623" header="0" footer="0"/>
  <pageSetup horizontalDpi="600" verticalDpi="600" orientation="portrait" paperSize="9" scale="58" r:id="rId1"/>
  <rowBreaks count="1" manualBreakCount="1">
    <brk id="47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D14" sqref="D14"/>
    </sheetView>
  </sheetViews>
  <sheetFormatPr defaultColWidth="9.00390625" defaultRowHeight="12.75"/>
  <cols>
    <col min="1" max="1" width="20.875" style="0" customWidth="1"/>
    <col min="2" max="2" width="10.25390625" style="0" customWidth="1"/>
    <col min="3" max="3" width="9.25390625" style="0" customWidth="1"/>
    <col min="4" max="4" width="14.875" style="0" customWidth="1"/>
    <col min="5" max="5" width="14.75390625" style="0" customWidth="1"/>
    <col min="6" max="6" width="14.875" style="0" customWidth="1"/>
    <col min="7" max="7" width="14.75390625" style="0" customWidth="1"/>
    <col min="8" max="8" width="15.625" style="0" customWidth="1"/>
    <col min="9" max="9" width="15.375" style="0" customWidth="1"/>
    <col min="10" max="12" width="11.25390625" style="0" customWidth="1"/>
  </cols>
  <sheetData>
    <row r="1" ht="16.5">
      <c r="L1" s="8" t="s">
        <v>99</v>
      </c>
    </row>
    <row r="2" spans="5:6" ht="16.5">
      <c r="E2" s="3"/>
      <c r="F2" s="9" t="s">
        <v>100</v>
      </c>
    </row>
    <row r="3" spans="5:6" ht="16.5">
      <c r="E3" s="3"/>
      <c r="F3" s="9" t="s">
        <v>338</v>
      </c>
    </row>
    <row r="4" spans="5:6" ht="16.5">
      <c r="E4" s="3"/>
      <c r="F4" s="9"/>
    </row>
    <row r="6" spans="1:12" ht="16.5">
      <c r="A6" s="288" t="s">
        <v>0</v>
      </c>
      <c r="B6" s="288" t="s">
        <v>10</v>
      </c>
      <c r="C6" s="291" t="s">
        <v>11</v>
      </c>
      <c r="D6" s="294" t="s">
        <v>92</v>
      </c>
      <c r="E6" s="295"/>
      <c r="F6" s="295"/>
      <c r="G6" s="295"/>
      <c r="H6" s="295"/>
      <c r="I6" s="295"/>
      <c r="J6" s="296"/>
      <c r="K6" s="296"/>
      <c r="L6" s="297"/>
    </row>
    <row r="7" spans="1:12" ht="16.5">
      <c r="A7" s="289"/>
      <c r="B7" s="289"/>
      <c r="C7" s="292"/>
      <c r="D7" s="298" t="s">
        <v>93</v>
      </c>
      <c r="E7" s="299"/>
      <c r="F7" s="300"/>
      <c r="G7" s="307" t="s">
        <v>1</v>
      </c>
      <c r="H7" s="308"/>
      <c r="I7" s="308"/>
      <c r="J7" s="309"/>
      <c r="K7" s="309"/>
      <c r="L7" s="310"/>
    </row>
    <row r="8" spans="1:12" ht="117.75" customHeight="1">
      <c r="A8" s="289"/>
      <c r="B8" s="289"/>
      <c r="C8" s="292"/>
      <c r="D8" s="301"/>
      <c r="E8" s="302"/>
      <c r="F8" s="303"/>
      <c r="G8" s="304" t="s">
        <v>95</v>
      </c>
      <c r="H8" s="305"/>
      <c r="I8" s="306"/>
      <c r="J8" s="304" t="s">
        <v>96</v>
      </c>
      <c r="K8" s="305"/>
      <c r="L8" s="306"/>
    </row>
    <row r="9" spans="1:12" ht="61.5" customHeight="1">
      <c r="A9" s="290"/>
      <c r="B9" s="290"/>
      <c r="C9" s="293"/>
      <c r="D9" s="24" t="s">
        <v>94</v>
      </c>
      <c r="E9" s="24" t="s">
        <v>309</v>
      </c>
      <c r="F9" s="24" t="s">
        <v>339</v>
      </c>
      <c r="G9" s="24" t="s">
        <v>94</v>
      </c>
      <c r="H9" s="24" t="s">
        <v>309</v>
      </c>
      <c r="I9" s="24" t="s">
        <v>339</v>
      </c>
      <c r="J9" s="24" t="s">
        <v>94</v>
      </c>
      <c r="K9" s="24" t="s">
        <v>309</v>
      </c>
      <c r="L9" s="24" t="s">
        <v>339</v>
      </c>
    </row>
    <row r="10" spans="1:12" ht="16.5">
      <c r="A10" s="11">
        <v>1</v>
      </c>
      <c r="B10" s="11">
        <v>2</v>
      </c>
      <c r="C10" s="11">
        <v>3</v>
      </c>
      <c r="D10" s="21">
        <v>4</v>
      </c>
      <c r="E10" s="21">
        <v>5</v>
      </c>
      <c r="F10" s="21">
        <v>6</v>
      </c>
      <c r="G10" s="21">
        <v>7</v>
      </c>
      <c r="H10" s="21">
        <v>8</v>
      </c>
      <c r="I10" s="21">
        <v>9</v>
      </c>
      <c r="J10" s="25">
        <v>10</v>
      </c>
      <c r="K10" s="26">
        <v>11</v>
      </c>
      <c r="L10" s="27">
        <v>12</v>
      </c>
    </row>
    <row r="11" spans="1:14" ht="82.5">
      <c r="A11" s="19" t="s">
        <v>97</v>
      </c>
      <c r="B11" s="11">
        <v>1</v>
      </c>
      <c r="C11" s="11" t="s">
        <v>70</v>
      </c>
      <c r="D11" s="106">
        <f aca="true" t="shared" si="0" ref="D11:F12">G11+J11</f>
        <v>2475732.2100000004</v>
      </c>
      <c r="E11" s="106">
        <f t="shared" si="0"/>
        <v>2475732.2100000004</v>
      </c>
      <c r="F11" s="106">
        <f t="shared" si="0"/>
        <v>2475732.2100000004</v>
      </c>
      <c r="G11" s="106">
        <f>G12+G14</f>
        <v>2475732.2100000004</v>
      </c>
      <c r="H11" s="106">
        <f>H12+H14</f>
        <v>2475732.2100000004</v>
      </c>
      <c r="I11" s="106">
        <f>I12+I14</f>
        <v>2475732.2100000004</v>
      </c>
      <c r="J11" s="106">
        <v>0</v>
      </c>
      <c r="K11" s="106">
        <v>0</v>
      </c>
      <c r="L11" s="111">
        <v>0</v>
      </c>
      <c r="N11" s="133"/>
    </row>
    <row r="12" spans="1:14" ht="99">
      <c r="A12" s="19" t="s">
        <v>98</v>
      </c>
      <c r="B12" s="11">
        <v>1001</v>
      </c>
      <c r="C12" s="11" t="s">
        <v>13</v>
      </c>
      <c r="D12" s="67">
        <f t="shared" si="0"/>
        <v>0</v>
      </c>
      <c r="E12" s="106">
        <f t="shared" si="0"/>
        <v>0</v>
      </c>
      <c r="F12" s="106">
        <f t="shared" si="0"/>
        <v>0</v>
      </c>
      <c r="G12" s="67">
        <v>0</v>
      </c>
      <c r="H12" s="67">
        <v>0</v>
      </c>
      <c r="I12" s="67">
        <v>0</v>
      </c>
      <c r="J12" s="106">
        <v>0</v>
      </c>
      <c r="K12" s="106">
        <v>0</v>
      </c>
      <c r="L12" s="111">
        <v>0</v>
      </c>
      <c r="M12" t="s">
        <v>340</v>
      </c>
      <c r="N12" s="134"/>
    </row>
    <row r="13" spans="1:14" ht="16.5">
      <c r="A13" s="15"/>
      <c r="B13" s="11" t="s">
        <v>45</v>
      </c>
      <c r="C13" s="11" t="s">
        <v>45</v>
      </c>
      <c r="D13" s="11" t="s">
        <v>45</v>
      </c>
      <c r="E13" s="11" t="s">
        <v>45</v>
      </c>
      <c r="F13" s="11" t="s">
        <v>45</v>
      </c>
      <c r="G13" s="11" t="s">
        <v>45</v>
      </c>
      <c r="H13" s="11" t="s">
        <v>45</v>
      </c>
      <c r="I13" s="11" t="s">
        <v>45</v>
      </c>
      <c r="J13" s="106"/>
      <c r="K13" s="106"/>
      <c r="L13" s="111"/>
      <c r="N13" s="59"/>
    </row>
    <row r="14" spans="1:14" ht="66">
      <c r="A14" s="30" t="s">
        <v>12</v>
      </c>
      <c r="B14" s="29">
        <v>2001</v>
      </c>
      <c r="C14" s="29"/>
      <c r="D14" s="129">
        <f>G14+J14</f>
        <v>2475732.2100000004</v>
      </c>
      <c r="E14" s="129">
        <f>H14+K14</f>
        <v>2475732.2100000004</v>
      </c>
      <c r="F14" s="129">
        <f>I14+L14</f>
        <v>2475732.2100000004</v>
      </c>
      <c r="G14" s="129">
        <f>таблица2!D39</f>
        <v>2475732.2100000004</v>
      </c>
      <c r="H14" s="129">
        <f>'таблица2 (2020 г.)'!D39</f>
        <v>2475732.2100000004</v>
      </c>
      <c r="I14" s="129">
        <f>'таблица2 (2021 г.)'!D39</f>
        <v>2475732.2100000004</v>
      </c>
      <c r="J14" s="106">
        <v>0</v>
      </c>
      <c r="K14" s="106">
        <v>0</v>
      </c>
      <c r="L14" s="239">
        <v>0</v>
      </c>
      <c r="M14" t="s">
        <v>341</v>
      </c>
      <c r="N14" s="134"/>
    </row>
    <row r="15" spans="1:14" ht="12.75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N15" s="1"/>
    </row>
    <row r="16" ht="12.75">
      <c r="N16" s="1"/>
    </row>
  </sheetData>
  <sheetProtection/>
  <mergeCells count="8">
    <mergeCell ref="A6:A9"/>
    <mergeCell ref="B6:B9"/>
    <mergeCell ref="C6:C9"/>
    <mergeCell ref="D6:L6"/>
    <mergeCell ref="D7:F8"/>
    <mergeCell ref="G8:I8"/>
    <mergeCell ref="G7:L7"/>
    <mergeCell ref="J8:L8"/>
  </mergeCells>
  <printOptions/>
  <pageMargins left="0.75" right="0.75" top="1" bottom="1" header="0.5" footer="0.5"/>
  <pageSetup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38.125" style="0" customWidth="1"/>
    <col min="2" max="2" width="15.25390625" style="0" customWidth="1"/>
    <col min="3" max="3" width="36.25390625" style="0" customWidth="1"/>
  </cols>
  <sheetData>
    <row r="1" ht="16.5">
      <c r="A1" s="8"/>
    </row>
    <row r="2" spans="1:3" s="2" customFormat="1" ht="16.5">
      <c r="A2" s="9"/>
      <c r="B2" s="8"/>
      <c r="C2" s="8" t="s">
        <v>101</v>
      </c>
    </row>
    <row r="3" spans="1:2" ht="18.75" customHeight="1">
      <c r="A3" s="9"/>
      <c r="B3" s="9" t="s">
        <v>102</v>
      </c>
    </row>
    <row r="4" spans="1:2" ht="16.5">
      <c r="A4" s="9"/>
      <c r="B4" s="9" t="s">
        <v>336</v>
      </c>
    </row>
    <row r="5" spans="1:2" ht="16.5">
      <c r="A5" s="9"/>
      <c r="B5" s="9" t="s">
        <v>103</v>
      </c>
    </row>
    <row r="6" spans="1:2" ht="16.5">
      <c r="A6" s="10" t="s">
        <v>45</v>
      </c>
      <c r="B6" s="9"/>
    </row>
    <row r="7" spans="1:3" ht="16.5">
      <c r="A7" s="11" t="s">
        <v>0</v>
      </c>
      <c r="B7" s="11" t="s">
        <v>10</v>
      </c>
      <c r="C7" s="12" t="s">
        <v>46</v>
      </c>
    </row>
    <row r="8" spans="1:3" ht="16.5">
      <c r="A8" s="11">
        <v>1</v>
      </c>
      <c r="B8" s="11">
        <v>2</v>
      </c>
      <c r="C8" s="12">
        <v>3</v>
      </c>
    </row>
    <row r="9" spans="1:3" ht="16.5">
      <c r="A9" s="13" t="s">
        <v>4</v>
      </c>
      <c r="B9" s="31" t="s">
        <v>16</v>
      </c>
      <c r="C9" s="69"/>
    </row>
    <row r="10" spans="1:3" ht="16.5">
      <c r="A10" s="13" t="s">
        <v>14</v>
      </c>
      <c r="B10" s="33" t="s">
        <v>17</v>
      </c>
      <c r="C10" s="69" t="s">
        <v>45</v>
      </c>
    </row>
    <row r="11" spans="1:3" ht="16.5">
      <c r="A11" s="19" t="s">
        <v>104</v>
      </c>
      <c r="B11" s="33" t="s">
        <v>18</v>
      </c>
      <c r="C11" s="69" t="s">
        <v>45</v>
      </c>
    </row>
    <row r="12" spans="1:3" ht="16.5">
      <c r="A12" s="19"/>
      <c r="B12" s="33"/>
      <c r="C12" s="69" t="s">
        <v>45</v>
      </c>
    </row>
    <row r="13" spans="1:3" ht="16.5">
      <c r="A13" s="15" t="s">
        <v>15</v>
      </c>
      <c r="B13" s="31" t="s">
        <v>19</v>
      </c>
      <c r="C13" s="69" t="s">
        <v>45</v>
      </c>
    </row>
    <row r="14" spans="1:3" ht="16.5">
      <c r="A14" s="30"/>
      <c r="B14" s="34"/>
      <c r="C14" s="73" t="s">
        <v>45</v>
      </c>
    </row>
    <row r="15" s="1" customFormat="1" ht="12.75"/>
    <row r="16" s="1" customFormat="1" ht="12.75"/>
    <row r="17" s="1" customFormat="1" ht="12.75"/>
    <row r="18" s="1" customFormat="1" ht="12.75"/>
    <row r="19" spans="1:2" s="1" customFormat="1" ht="12.75">
      <c r="A19"/>
      <c r="B19"/>
    </row>
    <row r="20" spans="1:2" s="1" customFormat="1" ht="12.75">
      <c r="A20"/>
      <c r="B20"/>
    </row>
    <row r="21" spans="1:2" s="1" customFormat="1" ht="12.75">
      <c r="A21"/>
      <c r="B21"/>
    </row>
    <row r="22" spans="1:2" s="1" customFormat="1" ht="12.75">
      <c r="A22"/>
      <c r="B2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H48"/>
  <sheetViews>
    <sheetView zoomScalePageLayoutView="0" workbookViewId="0" topLeftCell="A1">
      <selection activeCell="C37" sqref="C37"/>
    </sheetView>
  </sheetViews>
  <sheetFormatPr defaultColWidth="9.00390625" defaultRowHeight="12.75"/>
  <cols>
    <col min="1" max="1" width="44.25390625" style="0" customWidth="1"/>
    <col min="2" max="2" width="19.875" style="0" customWidth="1"/>
    <col min="3" max="3" width="26.125" style="0" customWidth="1"/>
    <col min="4" max="4" width="13.25390625" style="0" customWidth="1"/>
    <col min="5" max="5" width="12.875" style="0" customWidth="1"/>
  </cols>
  <sheetData>
    <row r="2" spans="1:5" ht="16.5">
      <c r="A2" s="35"/>
      <c r="C2" s="8" t="s">
        <v>105</v>
      </c>
      <c r="E2" s="8"/>
    </row>
    <row r="3" spans="1:2" ht="16.5">
      <c r="A3" s="35"/>
      <c r="B3" t="s">
        <v>106</v>
      </c>
    </row>
    <row r="4" ht="16.5">
      <c r="A4" s="35"/>
    </row>
    <row r="6" spans="1:3" ht="16.5">
      <c r="A6" s="11" t="s">
        <v>0</v>
      </c>
      <c r="B6" s="11" t="s">
        <v>10</v>
      </c>
      <c r="C6" s="12" t="s">
        <v>46</v>
      </c>
    </row>
    <row r="7" spans="1:3" ht="16.5">
      <c r="A7" s="11">
        <v>1</v>
      </c>
      <c r="B7" s="11">
        <v>2</v>
      </c>
      <c r="C7" s="12">
        <v>3</v>
      </c>
    </row>
    <row r="8" spans="1:3" ht="16.5">
      <c r="A8" s="13" t="s">
        <v>126</v>
      </c>
      <c r="B8" s="31" t="s">
        <v>16</v>
      </c>
      <c r="C8" s="14" t="s">
        <v>45</v>
      </c>
    </row>
    <row r="9" spans="1:3" ht="72" customHeight="1">
      <c r="A9" s="37" t="s">
        <v>127</v>
      </c>
      <c r="B9" s="34" t="s">
        <v>17</v>
      </c>
      <c r="C9" s="32" t="s">
        <v>45</v>
      </c>
    </row>
    <row r="10" spans="1:3" ht="33">
      <c r="A10" s="30" t="s">
        <v>128</v>
      </c>
      <c r="B10" s="34" t="s">
        <v>18</v>
      </c>
      <c r="C10" s="32" t="s">
        <v>45</v>
      </c>
    </row>
    <row r="11" spans="5:7" ht="12.75">
      <c r="E11" s="6"/>
      <c r="G11" s="6"/>
    </row>
    <row r="12" ht="12.75">
      <c r="C12" s="6"/>
    </row>
    <row r="13" spans="1:6" ht="16.5">
      <c r="A13" s="5" t="s">
        <v>110</v>
      </c>
      <c r="D13" s="6"/>
      <c r="E13" s="6"/>
      <c r="F13" s="5"/>
    </row>
    <row r="14" spans="1:6" ht="16.5">
      <c r="A14" s="5"/>
      <c r="B14" s="5" t="s">
        <v>304</v>
      </c>
      <c r="D14" s="6"/>
      <c r="E14" s="6"/>
      <c r="F14" s="5"/>
    </row>
    <row r="15" spans="1:2" ht="16.5">
      <c r="A15" s="5"/>
      <c r="B15" s="39" t="s">
        <v>111</v>
      </c>
    </row>
    <row r="16" ht="16.5">
      <c r="A16" s="5"/>
    </row>
    <row r="17" ht="16.5">
      <c r="A17" s="5" t="s">
        <v>107</v>
      </c>
    </row>
    <row r="18" ht="16.5">
      <c r="A18" s="5" t="s">
        <v>108</v>
      </c>
    </row>
    <row r="19" ht="16.5">
      <c r="A19" s="5" t="s">
        <v>112</v>
      </c>
    </row>
    <row r="20" ht="16.5">
      <c r="A20" s="5" t="s">
        <v>113</v>
      </c>
    </row>
    <row r="21" spans="1:2" ht="16.5">
      <c r="A21" s="5"/>
      <c r="B21" s="5" t="s">
        <v>333</v>
      </c>
    </row>
    <row r="22" spans="1:2" ht="16.5">
      <c r="A22" s="5"/>
      <c r="B22" s="36" t="s">
        <v>116</v>
      </c>
    </row>
    <row r="23" ht="16.5">
      <c r="A23" s="5" t="s">
        <v>8</v>
      </c>
    </row>
    <row r="24" ht="16.5">
      <c r="A24" s="5" t="s">
        <v>109</v>
      </c>
    </row>
    <row r="25" ht="16.5">
      <c r="A25" s="5" t="s">
        <v>114</v>
      </c>
    </row>
    <row r="26" spans="1:2" ht="16.5">
      <c r="A26" s="5"/>
      <c r="B26" s="5" t="s">
        <v>115</v>
      </c>
    </row>
    <row r="27" spans="1:2" ht="12.75">
      <c r="A27" s="36"/>
      <c r="B27" s="36" t="s">
        <v>116</v>
      </c>
    </row>
    <row r="28" ht="12.75">
      <c r="A28" s="36" t="s">
        <v>117</v>
      </c>
    </row>
    <row r="29" spans="1:8" ht="16.5">
      <c r="A29" s="5" t="s">
        <v>118</v>
      </c>
      <c r="H29" s="5"/>
    </row>
    <row r="30" spans="1:8" ht="16.5">
      <c r="A30" s="5"/>
      <c r="B30" s="5" t="s">
        <v>333</v>
      </c>
      <c r="H30" s="5"/>
    </row>
    <row r="31" spans="1:2" ht="12.75">
      <c r="A31" s="36"/>
      <c r="B31" s="36" t="s">
        <v>116</v>
      </c>
    </row>
    <row r="32" ht="16.5">
      <c r="A32" s="5"/>
    </row>
    <row r="33" ht="16.5">
      <c r="A33" s="5" t="s">
        <v>334</v>
      </c>
    </row>
    <row r="34" ht="16.5">
      <c r="A34" s="5"/>
    </row>
    <row r="35" ht="16.5">
      <c r="A35" s="260" t="s">
        <v>350</v>
      </c>
    </row>
    <row r="36" ht="16.5">
      <c r="A36" s="5"/>
    </row>
    <row r="37" ht="16.5">
      <c r="A37" s="5"/>
    </row>
    <row r="38" ht="16.5">
      <c r="A38" s="5" t="s">
        <v>119</v>
      </c>
    </row>
    <row r="39" ht="16.5">
      <c r="A39" s="5" t="s">
        <v>120</v>
      </c>
    </row>
    <row r="40" spans="1:2" ht="16.5">
      <c r="A40" s="5"/>
      <c r="B40" s="5" t="s">
        <v>121</v>
      </c>
    </row>
    <row r="41" spans="1:2" ht="16.5">
      <c r="A41" s="5"/>
      <c r="B41" s="5" t="s">
        <v>122</v>
      </c>
    </row>
    <row r="42" ht="16.5">
      <c r="A42" s="5"/>
    </row>
    <row r="43" ht="16.5">
      <c r="A43" s="5"/>
    </row>
    <row r="44" ht="16.5">
      <c r="A44" s="5" t="s">
        <v>123</v>
      </c>
    </row>
    <row r="45" ht="12.75">
      <c r="A45" s="4"/>
    </row>
    <row r="46" ht="13.5">
      <c r="A46" s="36" t="s">
        <v>124</v>
      </c>
    </row>
    <row r="47" ht="12.75">
      <c r="A47" s="36" t="s">
        <v>125</v>
      </c>
    </row>
    <row r="48" ht="16.5">
      <c r="A48" s="5"/>
    </row>
  </sheetData>
  <sheetProtection/>
  <printOptions/>
  <pageMargins left="0.75" right="0.75" top="1" bottom="1" header="0.5" footer="0.5"/>
  <pageSetup horizontalDpi="600" verticalDpi="600" orientation="portrait" paperSize="9" scale="88" r:id="rId1"/>
  <colBreaks count="1" manualBreakCount="1">
    <brk id="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8">
      <selection activeCell="C27" sqref="C27"/>
    </sheetView>
  </sheetViews>
  <sheetFormatPr defaultColWidth="9.00390625" defaultRowHeight="12.75"/>
  <cols>
    <col min="2" max="2" width="20.125" style="0" customWidth="1"/>
    <col min="3" max="3" width="15.625" style="0" customWidth="1"/>
    <col min="4" max="4" width="14.375" style="0" customWidth="1"/>
    <col min="5" max="5" width="17.00390625" style="0" customWidth="1"/>
    <col min="6" max="6" width="21.375" style="0" customWidth="1"/>
    <col min="7" max="7" width="20.00390625" style="0" customWidth="1"/>
    <col min="8" max="8" width="13.625" style="0" customWidth="1"/>
    <col min="9" max="9" width="13.75390625" style="0" customWidth="1"/>
    <col min="10" max="10" width="17.875" style="0" customWidth="1"/>
    <col min="11" max="11" width="13.75390625" style="0" customWidth="1"/>
    <col min="12" max="12" width="11.75390625" style="0" bestFit="1" customWidth="1"/>
  </cols>
  <sheetData>
    <row r="1" ht="12.75">
      <c r="A1" s="40" t="s">
        <v>45</v>
      </c>
    </row>
    <row r="2" ht="16.5">
      <c r="A2" s="9"/>
    </row>
    <row r="3" spans="1:10" ht="16.5">
      <c r="A3" s="9"/>
      <c r="J3" s="9" t="s">
        <v>129</v>
      </c>
    </row>
    <row r="4" spans="1:10" ht="16.5">
      <c r="A4" s="9"/>
      <c r="J4" s="9" t="s">
        <v>130</v>
      </c>
    </row>
    <row r="5" spans="1:11" ht="16.5" customHeight="1">
      <c r="A5" s="10" t="s">
        <v>45</v>
      </c>
      <c r="G5" s="313" t="s">
        <v>131</v>
      </c>
      <c r="H5" s="320"/>
      <c r="I5" s="320"/>
      <c r="J5" s="320"/>
      <c r="K5" s="320"/>
    </row>
    <row r="6" spans="1:11" ht="16.5">
      <c r="A6" s="8" t="s">
        <v>45</v>
      </c>
      <c r="G6" s="320"/>
      <c r="H6" s="320"/>
      <c r="I6" s="320"/>
      <c r="J6" s="320"/>
      <c r="K6" s="320"/>
    </row>
    <row r="7" spans="1:11" ht="16.5">
      <c r="A7" s="41" t="s">
        <v>132</v>
      </c>
      <c r="G7" s="320"/>
      <c r="H7" s="320"/>
      <c r="I7" s="320"/>
      <c r="J7" s="320"/>
      <c r="K7" s="320"/>
    </row>
    <row r="8" ht="16.5">
      <c r="A8" s="9" t="s">
        <v>45</v>
      </c>
    </row>
    <row r="9" spans="1:5" ht="16.5">
      <c r="A9" s="9"/>
      <c r="E9" s="9"/>
    </row>
    <row r="10" spans="1:6" ht="16.5">
      <c r="A10" s="9"/>
      <c r="E10" s="9"/>
      <c r="F10" s="9" t="s">
        <v>210</v>
      </c>
    </row>
    <row r="11" spans="1:6" ht="16.5">
      <c r="A11" s="9"/>
      <c r="E11" s="9"/>
      <c r="F11" s="9"/>
    </row>
    <row r="12" ht="16.5">
      <c r="A12" s="9"/>
    </row>
    <row r="13" spans="1:5" ht="16.5">
      <c r="A13" s="9"/>
      <c r="E13" s="9" t="s">
        <v>133</v>
      </c>
    </row>
    <row r="14" ht="16.5">
      <c r="A14" s="9" t="s">
        <v>45</v>
      </c>
    </row>
    <row r="15" spans="1:5" ht="16.5">
      <c r="A15" s="9"/>
      <c r="B15" s="9"/>
      <c r="C15" s="9"/>
      <c r="D15" s="9"/>
      <c r="E15" s="9" t="s">
        <v>273</v>
      </c>
    </row>
    <row r="16" ht="16.5">
      <c r="A16" s="9"/>
    </row>
    <row r="17" spans="1:10" ht="35.25" customHeight="1">
      <c r="A17" s="313" t="s">
        <v>271</v>
      </c>
      <c r="B17" s="314"/>
      <c r="C17" s="314"/>
      <c r="D17" s="314"/>
      <c r="E17" s="314"/>
      <c r="F17" s="314"/>
      <c r="G17" s="314"/>
      <c r="H17" s="314"/>
      <c r="I17" s="314"/>
      <c r="J17" s="314"/>
    </row>
    <row r="18" spans="1:6" ht="16.5">
      <c r="A18" s="9"/>
      <c r="E18" s="9"/>
      <c r="F18" s="9"/>
    </row>
    <row r="19" spans="1:6" ht="16.5">
      <c r="A19" s="9"/>
      <c r="D19" s="9"/>
      <c r="F19" s="9" t="s">
        <v>134</v>
      </c>
    </row>
    <row r="20" ht="16.5">
      <c r="A20" s="9" t="s">
        <v>45</v>
      </c>
    </row>
    <row r="21" spans="1:10" ht="15.75">
      <c r="A21" s="321" t="s">
        <v>9</v>
      </c>
      <c r="B21" s="323" t="s">
        <v>135</v>
      </c>
      <c r="C21" s="323" t="s">
        <v>136</v>
      </c>
      <c r="D21" s="321" t="s">
        <v>137</v>
      </c>
      <c r="E21" s="326"/>
      <c r="F21" s="326"/>
      <c r="G21" s="326"/>
      <c r="H21" s="323" t="s">
        <v>138</v>
      </c>
      <c r="I21" s="323" t="s">
        <v>139</v>
      </c>
      <c r="J21" s="323" t="s">
        <v>140</v>
      </c>
    </row>
    <row r="22" spans="1:10" ht="15.75">
      <c r="A22" s="322"/>
      <c r="B22" s="324"/>
      <c r="C22" s="324"/>
      <c r="D22" s="321" t="s">
        <v>40</v>
      </c>
      <c r="E22" s="321" t="s">
        <v>1</v>
      </c>
      <c r="F22" s="326"/>
      <c r="G22" s="327"/>
      <c r="H22" s="324"/>
      <c r="I22" s="324"/>
      <c r="J22" s="324"/>
    </row>
    <row r="23" spans="1:10" ht="49.5" customHeight="1">
      <c r="A23" s="322"/>
      <c r="B23" s="325"/>
      <c r="C23" s="325"/>
      <c r="D23" s="322"/>
      <c r="E23" s="46" t="s">
        <v>141</v>
      </c>
      <c r="F23" s="46" t="s">
        <v>142</v>
      </c>
      <c r="G23" s="45" t="s">
        <v>143</v>
      </c>
      <c r="H23" s="325"/>
      <c r="I23" s="325"/>
      <c r="J23" s="325"/>
    </row>
    <row r="24" spans="1:10" ht="19.5" customHeight="1">
      <c r="A24" s="170" t="s">
        <v>314</v>
      </c>
      <c r="B24" s="78"/>
      <c r="C24" s="51"/>
      <c r="D24" s="78"/>
      <c r="E24" s="78"/>
      <c r="F24" s="78"/>
      <c r="G24" s="78"/>
      <c r="H24" s="78"/>
      <c r="I24" s="78"/>
      <c r="J24" s="171"/>
    </row>
    <row r="25" spans="1:10" ht="17.25" customHeight="1">
      <c r="A25" s="75">
        <v>1</v>
      </c>
      <c r="B25" s="50">
        <v>2</v>
      </c>
      <c r="C25" s="76">
        <v>3</v>
      </c>
      <c r="D25" s="75">
        <v>4</v>
      </c>
      <c r="E25" s="77">
        <v>5</v>
      </c>
      <c r="F25" s="46">
        <v>6</v>
      </c>
      <c r="G25" s="46">
        <v>7</v>
      </c>
      <c r="H25" s="76">
        <v>8</v>
      </c>
      <c r="I25" s="76">
        <v>9</v>
      </c>
      <c r="J25" s="74">
        <v>10</v>
      </c>
    </row>
    <row r="26" spans="1:10" ht="50.25" customHeight="1">
      <c r="A26" s="51">
        <v>1</v>
      </c>
      <c r="B26" s="78" t="s">
        <v>243</v>
      </c>
      <c r="C26" s="78">
        <v>5.5</v>
      </c>
      <c r="D26" s="166">
        <f>J26/I26/H26/12/C26</f>
        <v>11554.536956663413</v>
      </c>
      <c r="E26" s="163">
        <f>D26-(D26*0.35)</f>
        <v>7510.4490218312185</v>
      </c>
      <c r="F26" s="163">
        <f>D26-(D26*0.75)</f>
        <v>2888.6342391658527</v>
      </c>
      <c r="G26" s="163">
        <f>D26-(D26*0.9)</f>
        <v>1155.4536956663414</v>
      </c>
      <c r="H26" s="164">
        <v>1.5</v>
      </c>
      <c r="I26" s="165">
        <v>1.15</v>
      </c>
      <c r="J26" s="79">
        <v>1315484.0325161293</v>
      </c>
    </row>
    <row r="27" spans="1:10" ht="31.5" customHeight="1">
      <c r="A27" s="51">
        <v>2</v>
      </c>
      <c r="B27" s="78" t="s">
        <v>264</v>
      </c>
      <c r="C27" s="78">
        <v>43.07</v>
      </c>
      <c r="D27" s="166">
        <f>J27/I27/H27/12/C27</f>
        <v>9980.27176644917</v>
      </c>
      <c r="E27" s="163">
        <f>D27-(D27*0.35)</f>
        <v>6487.17664819196</v>
      </c>
      <c r="F27" s="163">
        <f>D27-(D27*0.75)</f>
        <v>2495.067941612293</v>
      </c>
      <c r="G27" s="163">
        <f>D27-(D27*0.9)</f>
        <v>998.0271766449168</v>
      </c>
      <c r="H27" s="164">
        <v>1.5</v>
      </c>
      <c r="I27" s="165">
        <v>1.15</v>
      </c>
      <c r="J27" s="79">
        <v>8897901.313105991</v>
      </c>
    </row>
    <row r="28" spans="1:10" ht="15.75">
      <c r="A28" s="51">
        <v>3</v>
      </c>
      <c r="B28" s="51" t="s">
        <v>244</v>
      </c>
      <c r="C28" s="51">
        <v>10.4</v>
      </c>
      <c r="D28" s="166">
        <f>J28/I28/H28/12/C28</f>
        <v>6674.000000000002</v>
      </c>
      <c r="E28" s="163">
        <f>D28-(D28*0.35)</f>
        <v>4338.100000000001</v>
      </c>
      <c r="F28" s="163">
        <f>D28-(D28*0.75)</f>
        <v>1668.5</v>
      </c>
      <c r="G28" s="163">
        <f>D28-(D28*0.9)</f>
        <v>667.3999999999996</v>
      </c>
      <c r="H28" s="164">
        <v>1.5</v>
      </c>
      <c r="I28" s="165">
        <v>1.15</v>
      </c>
      <c r="J28" s="225">
        <v>1436778.7200000002</v>
      </c>
    </row>
    <row r="29" spans="1:10" ht="15.75">
      <c r="A29" s="315" t="s">
        <v>313</v>
      </c>
      <c r="B29" s="316"/>
      <c r="C29" s="87" t="s">
        <v>145</v>
      </c>
      <c r="D29" s="166">
        <f>D26+D27+D28</f>
        <v>28208.808723112583</v>
      </c>
      <c r="E29" s="87" t="s">
        <v>145</v>
      </c>
      <c r="F29" s="87" t="s">
        <v>145</v>
      </c>
      <c r="G29" s="87" t="s">
        <v>145</v>
      </c>
      <c r="H29" s="87" t="s">
        <v>145</v>
      </c>
      <c r="I29" s="87" t="s">
        <v>145</v>
      </c>
      <c r="J29" s="217">
        <f>SUM(J26:J28)</f>
        <v>11650164.065622121</v>
      </c>
    </row>
    <row r="30" spans="1:10" ht="15.75">
      <c r="A30" s="317" t="s">
        <v>315</v>
      </c>
      <c r="B30" s="318"/>
      <c r="C30" s="318"/>
      <c r="D30" s="318"/>
      <c r="E30" s="318"/>
      <c r="F30" s="318"/>
      <c r="G30" s="318"/>
      <c r="H30" s="318"/>
      <c r="I30" s="318"/>
      <c r="J30" s="319"/>
    </row>
    <row r="31" spans="1:10" ht="31.5">
      <c r="A31" s="51">
        <v>4</v>
      </c>
      <c r="B31" s="78" t="s">
        <v>264</v>
      </c>
      <c r="C31" s="51">
        <v>1</v>
      </c>
      <c r="D31" s="166">
        <f>J31/I31/H31/12/C31</f>
        <v>4661.835748792271</v>
      </c>
      <c r="E31" s="163">
        <f>D31-(D31*0.35)</f>
        <v>3030.1932367149766</v>
      </c>
      <c r="F31" s="163">
        <f>D31-(D31*0.75)</f>
        <v>1165.4589371980678</v>
      </c>
      <c r="G31" s="163">
        <f>D31-(D31*0.9)</f>
        <v>466.1835748792273</v>
      </c>
      <c r="H31" s="164">
        <v>1.5</v>
      </c>
      <c r="I31" s="165">
        <v>1.15</v>
      </c>
      <c r="J31" s="79">
        <v>96500</v>
      </c>
    </row>
    <row r="32" spans="1:12" ht="15.75">
      <c r="A32" s="311" t="s">
        <v>144</v>
      </c>
      <c r="B32" s="312"/>
      <c r="C32" s="87" t="s">
        <v>145</v>
      </c>
      <c r="D32" s="167">
        <f>D31</f>
        <v>4661.835748792271</v>
      </c>
      <c r="E32" s="87" t="s">
        <v>145</v>
      </c>
      <c r="F32" s="87" t="s">
        <v>145</v>
      </c>
      <c r="G32" s="87" t="s">
        <v>145</v>
      </c>
      <c r="H32" s="87" t="s">
        <v>145</v>
      </c>
      <c r="I32" s="87" t="s">
        <v>145</v>
      </c>
      <c r="J32" s="218">
        <f>J31</f>
        <v>96500</v>
      </c>
      <c r="L32" s="143"/>
    </row>
    <row r="33" spans="1:10" ht="15.75">
      <c r="A33" s="48"/>
      <c r="B33" s="48"/>
      <c r="C33" s="42"/>
      <c r="D33" s="42"/>
      <c r="E33" s="42"/>
      <c r="F33" s="42"/>
      <c r="G33" s="42"/>
      <c r="H33" s="42"/>
      <c r="I33" s="42"/>
      <c r="J33" s="226"/>
    </row>
  </sheetData>
  <sheetProtection/>
  <mergeCells count="14">
    <mergeCell ref="A32:B32"/>
    <mergeCell ref="A17:J17"/>
    <mergeCell ref="A29:B29"/>
    <mergeCell ref="A30:J30"/>
    <mergeCell ref="G5:K7"/>
    <mergeCell ref="A21:A23"/>
    <mergeCell ref="B21:B23"/>
    <mergeCell ref="C21:C23"/>
    <mergeCell ref="D21:G21"/>
    <mergeCell ref="H21:H23"/>
    <mergeCell ref="I21:I23"/>
    <mergeCell ref="J21:J23"/>
    <mergeCell ref="D22:D23"/>
    <mergeCell ref="E22:G22"/>
  </mergeCells>
  <printOptions/>
  <pageMargins left="0.75" right="0.75" top="0.3" bottom="0.3" header="0.2" footer="0.2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Главбух</dc:creator>
  <cp:keywords/>
  <dc:description/>
  <cp:lastModifiedBy>Марина Янусова</cp:lastModifiedBy>
  <cp:lastPrinted>2018-10-17T13:20:47Z</cp:lastPrinted>
  <dcterms:created xsi:type="dcterms:W3CDTF">2011-05-17T05:50:34Z</dcterms:created>
  <dcterms:modified xsi:type="dcterms:W3CDTF">2019-05-08T08:15:48Z</dcterms:modified>
  <cp:category/>
  <cp:version/>
  <cp:contentType/>
  <cp:contentStatus/>
</cp:coreProperties>
</file>